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aduanachile.sharepoint.com/sites/Estudios/Documentos compartidos/Estadística/Info COMEX/PUBLICACIONES/2023/ANUARIO_2023/Capítulos entregados a la Empresa/Capítulo 6 - XX febrero 2024/"/>
    </mc:Choice>
  </mc:AlternateContent>
  <xr:revisionPtr revIDLastSave="23" documentId="8_{2FCE817F-C517-4A06-9C7F-0D8EC692F0A7}" xr6:coauthVersionLast="47" xr6:coauthVersionMax="47" xr10:uidLastSave="{CB3D589D-2590-4AFD-99CE-86A973FD5C8C}"/>
  <bookViews>
    <workbookView xWindow="0" yWindow="0" windowWidth="28800" windowHeight="15600" xr2:uid="{00000000-000D-0000-FFFF-FFFF00000000}"/>
  </bookViews>
  <sheets>
    <sheet name="Operaciones CantidadDocumentos" sheetId="1" r:id="rId1"/>
    <sheet name="Operaciones Monto" sheetId="2" r:id="rId2"/>
  </sheets>
  <definedNames>
    <definedName name="_Toc472954098" localSheetId="0">'Operaciones CantidadDocumentos'!#REF!</definedName>
    <definedName name="_Toc472954098" localSheetId="1">'Operaciones Monto'!#REF!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2" l="1"/>
  <c r="H9" i="2" s="1"/>
  <c r="F48" i="2"/>
  <c r="G45" i="2" s="1"/>
  <c r="F47" i="2"/>
  <c r="F49" i="1"/>
  <c r="F48" i="1"/>
  <c r="F47" i="1"/>
  <c r="H8" i="2"/>
  <c r="H10" i="2"/>
  <c r="H11" i="2"/>
  <c r="H12" i="2"/>
  <c r="H14" i="2"/>
  <c r="H15" i="2"/>
  <c r="H16" i="2"/>
  <c r="H18" i="2"/>
  <c r="H19" i="2"/>
  <c r="H20" i="2"/>
  <c r="H22" i="2"/>
  <c r="H23" i="2"/>
  <c r="H24" i="2"/>
  <c r="H26" i="2"/>
  <c r="H27" i="2"/>
  <c r="H28" i="2"/>
  <c r="H30" i="2"/>
  <c r="H31" i="2"/>
  <c r="H32" i="2"/>
  <c r="H34" i="2"/>
  <c r="H35" i="2"/>
  <c r="H36" i="2"/>
  <c r="H38" i="2"/>
  <c r="H39" i="2"/>
  <c r="H40" i="2"/>
  <c r="H42" i="2"/>
  <c r="H43" i="2"/>
  <c r="H44" i="2"/>
  <c r="H46" i="2"/>
  <c r="H47" i="2"/>
  <c r="H48" i="2"/>
  <c r="H7" i="2"/>
  <c r="G48" i="2"/>
  <c r="G47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I49" i="2"/>
  <c r="I48" i="2"/>
  <c r="I47" i="2"/>
  <c r="I46" i="2"/>
  <c r="I45" i="2"/>
  <c r="I44" i="2"/>
  <c r="I43" i="2"/>
  <c r="I42" i="2"/>
  <c r="I41" i="2"/>
  <c r="I40" i="2"/>
  <c r="I38" i="2"/>
  <c r="I37" i="2"/>
  <c r="I36" i="2"/>
  <c r="I35" i="2"/>
  <c r="I34" i="2"/>
  <c r="I33" i="2"/>
  <c r="I31" i="2"/>
  <c r="I30" i="2"/>
  <c r="I29" i="2"/>
  <c r="I28" i="2"/>
  <c r="I27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7" i="2"/>
  <c r="I21" i="1"/>
  <c r="H49" i="2" l="1"/>
  <c r="H45" i="2"/>
  <c r="H41" i="2"/>
  <c r="H37" i="2"/>
  <c r="H33" i="2"/>
  <c r="H29" i="2"/>
  <c r="H25" i="2"/>
  <c r="H21" i="2"/>
  <c r="H17" i="2"/>
  <c r="H13" i="2"/>
  <c r="I49" i="1"/>
  <c r="H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H26" i="1"/>
  <c r="G26" i="1"/>
  <c r="H25" i="1"/>
  <c r="G25" i="1"/>
  <c r="H24" i="1"/>
  <c r="G24" i="1"/>
  <c r="I23" i="1"/>
  <c r="H23" i="1"/>
  <c r="G23" i="1"/>
  <c r="I22" i="1"/>
  <c r="H22" i="1"/>
  <c r="G22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H8" i="1"/>
  <c r="G8" i="1"/>
  <c r="I7" i="1"/>
  <c r="H7" i="1"/>
  <c r="G7" i="1"/>
</calcChain>
</file>

<file path=xl/sharedStrings.xml><?xml version="1.0" encoding="utf-8"?>
<sst xmlns="http://schemas.openxmlformats.org/spreadsheetml/2006/main" count="158" uniqueCount="36">
  <si>
    <t>Tipo de documento</t>
  </si>
  <si>
    <t>Ingreso</t>
  </si>
  <si>
    <t>Solicitud de Traslado a Zona Franca (Z)</t>
  </si>
  <si>
    <t>Reexpediciones</t>
  </si>
  <si>
    <t>Total Ingreso</t>
  </si>
  <si>
    <t>Salida</t>
  </si>
  <si>
    <t>Solicitud de Registro de Factura (SRF)</t>
  </si>
  <si>
    <t>Total Salida</t>
  </si>
  <si>
    <t>Total Arica</t>
  </si>
  <si>
    <t>Iquique</t>
  </si>
  <si>
    <t>Total Iquique</t>
  </si>
  <si>
    <t>Punta Arenas</t>
  </si>
  <si>
    <t>Total Punta Arenas</t>
  </si>
  <si>
    <t>Coyhaique</t>
  </si>
  <si>
    <t>Total Puerto Montt</t>
  </si>
  <si>
    <t>Total Coyhaique</t>
  </si>
  <si>
    <t>Total Puerto Aysén</t>
  </si>
  <si>
    <t>Puerto Aysén</t>
  </si>
  <si>
    <t>Zona Franca / Zona Franca de Extensión</t>
  </si>
  <si>
    <t>Total Monto Operaciones</t>
  </si>
  <si>
    <t>Total Cantidad Operaciones</t>
  </si>
  <si>
    <r>
      <t xml:space="preserve">Arica </t>
    </r>
    <r>
      <rPr>
        <b/>
        <vertAlign val="superscript"/>
        <sz val="9"/>
        <rFont val="Calibri Light"/>
        <family val="2"/>
        <scheme val="major"/>
      </rPr>
      <t>(1)</t>
    </r>
  </si>
  <si>
    <r>
      <t xml:space="preserve">Puerto Montt </t>
    </r>
    <r>
      <rPr>
        <b/>
        <vertAlign val="superscript"/>
        <sz val="9"/>
        <rFont val="Calibri Light"/>
        <family val="2"/>
        <scheme val="major"/>
      </rPr>
      <t>(2)</t>
    </r>
  </si>
  <si>
    <t>Tipo de movimiento</t>
  </si>
  <si>
    <r>
      <t>Nota:</t>
    </r>
    <r>
      <rPr>
        <sz val="7"/>
        <rFont val="Calibri Light"/>
        <family val="2"/>
        <scheme val="major"/>
      </rPr>
      <t xml:space="preserve"> Zonas Francas: Iquique y Punta Arenas; Zonas Francas de Extensión: Arica, Puerto Montt, Coyhaique y Puerto Aysén.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</si>
  <si>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Arica además de ser Zona Franca de Extensión es  Zona Franca Industrial.</t>
    </r>
  </si>
  <si>
    <r>
      <rPr>
        <b/>
        <sz val="7"/>
        <rFont val="Calibri Light"/>
        <family val="2"/>
        <scheme val="major"/>
      </rPr>
      <t>(2)</t>
    </r>
    <r>
      <rPr>
        <sz val="7"/>
        <rFont val="Calibri Light"/>
        <family val="2"/>
        <scheme val="major"/>
      </rPr>
      <t xml:space="preserve"> Sólo provincia de Palena.</t>
    </r>
  </si>
  <si>
    <t xml:space="preserve"> Variación 2023/2022</t>
  </si>
  <si>
    <t>Participación Total 2023</t>
  </si>
  <si>
    <t>OPERACIONES TRAMITADAS POR ZONA FRANCA 2022-2023</t>
  </si>
  <si>
    <t>Participación por Aduana 2023</t>
  </si>
  <si>
    <t>Participación  Total 2023</t>
  </si>
  <si>
    <t>(Monto CIF en dólares)</t>
  </si>
  <si>
    <t>(Cantidad de documentos)</t>
  </si>
  <si>
    <t>-</t>
  </si>
  <si>
    <r>
      <t xml:space="preserve">Fuente: </t>
    </r>
    <r>
      <rPr>
        <sz val="7"/>
        <rFont val="Calibri Light"/>
        <family val="2"/>
        <scheme val="major"/>
      </rPr>
      <t>ZOFRI e Informe mensual Aduana Punta Arenas. Las cifras pueden tener ajustes después de su publicación.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</si>
</sst>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#,##0.0"/>
    <numFmt numFmtId="165" formatCode="0.0%"/>
  </numFmts>
  <fonts count="14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1"/>
      <name val="Calibri Light"/>
      <family val="2"/>
    </font>
    <font>
      <b/>
      <sz val="7"/>
      <name val="Calibri Light"/>
      <family val="2"/>
      <scheme val="major"/>
    </font>
    <font>
      <sz val="7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sz val="8"/>
      <name val="Calibri Light"/>
      <family val="2"/>
    </font>
    <font>
      <b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/>
    <xf numFmtId="0" fontId="8" fillId="2" borderId="1" xfId="0" applyFont="1" applyFill="1" applyBorder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165" fontId="9" fillId="2" borderId="0" xfId="3" applyNumberFormat="1" applyFont="1" applyFill="1" applyBorder="1" applyAlignment="1">
      <alignment vertical="center"/>
    </xf>
    <xf numFmtId="165" fontId="10" fillId="2" borderId="0" xfId="1" applyNumberFormat="1" applyFont="1" applyFill="1"/>
    <xf numFmtId="3" fontId="9" fillId="2" borderId="0" xfId="2" applyNumberFormat="1" applyFont="1" applyFill="1" applyAlignment="1">
      <alignment horizontal="right" vertical="center"/>
    </xf>
    <xf numFmtId="165" fontId="9" fillId="2" borderId="0" xfId="1" applyNumberFormat="1" applyFont="1" applyFill="1" applyBorder="1" applyAlignment="1">
      <alignment horizontal="right" vertical="center"/>
    </xf>
    <xf numFmtId="165" fontId="9" fillId="2" borderId="0" xfId="3" applyNumberFormat="1" applyFont="1" applyFill="1" applyBorder="1" applyAlignment="1">
      <alignment horizontal="right" vertical="center"/>
    </xf>
    <xf numFmtId="0" fontId="5" fillId="2" borderId="0" xfId="0" quotePrefix="1" applyFont="1" applyFill="1" applyAlignment="1">
      <alignment horizontal="left" vertical="center"/>
    </xf>
    <xf numFmtId="0" fontId="13" fillId="2" borderId="2" xfId="2" applyFont="1" applyFill="1" applyBorder="1" applyAlignment="1">
      <alignment vertical="center"/>
    </xf>
    <xf numFmtId="165" fontId="13" fillId="2" borderId="2" xfId="1" applyNumberFormat="1" applyFont="1" applyFill="1" applyBorder="1" applyAlignment="1">
      <alignment horizontal="right" vertical="center"/>
    </xf>
    <xf numFmtId="165" fontId="13" fillId="2" borderId="2" xfId="3" applyNumberFormat="1" applyFont="1" applyFill="1" applyBorder="1" applyAlignment="1">
      <alignment horizontal="right" vertical="center"/>
    </xf>
    <xf numFmtId="0" fontId="11" fillId="4" borderId="2" xfId="2" applyFont="1" applyFill="1" applyBorder="1" applyAlignment="1">
      <alignment vertical="center"/>
    </xf>
    <xf numFmtId="165" fontId="11" fillId="4" borderId="2" xfId="3" applyNumberFormat="1" applyFont="1" applyFill="1" applyBorder="1" applyAlignment="1">
      <alignment horizontal="right" vertical="center"/>
    </xf>
    <xf numFmtId="165" fontId="11" fillId="5" borderId="2" xfId="3" applyNumberFormat="1" applyFont="1" applyFill="1" applyBorder="1" applyAlignment="1">
      <alignment horizontal="right" vertical="center"/>
    </xf>
    <xf numFmtId="0" fontId="13" fillId="2" borderId="2" xfId="2" applyFont="1" applyFill="1" applyBorder="1" applyAlignment="1">
      <alignment horizontal="left" vertical="center"/>
    </xf>
    <xf numFmtId="0" fontId="11" fillId="4" borderId="2" xfId="2" applyFont="1" applyFill="1" applyBorder="1" applyAlignment="1">
      <alignment horizontal="left" vertical="center"/>
    </xf>
    <xf numFmtId="165" fontId="11" fillId="5" borderId="2" xfId="1" applyNumberFormat="1" applyFont="1" applyFill="1" applyBorder="1" applyAlignment="1">
      <alignment horizontal="right" vertical="center"/>
    </xf>
    <xf numFmtId="165" fontId="11" fillId="5" borderId="6" xfId="1" applyNumberFormat="1" applyFont="1" applyFill="1" applyBorder="1" applyAlignment="1">
      <alignment horizontal="right" vertical="center"/>
    </xf>
    <xf numFmtId="165" fontId="10" fillId="2" borderId="0" xfId="0" applyNumberFormat="1" applyFont="1" applyFill="1"/>
    <xf numFmtId="41" fontId="13" fillId="2" borderId="2" xfId="5" applyFont="1" applyFill="1" applyBorder="1" applyAlignment="1">
      <alignment horizontal="right" vertical="center"/>
    </xf>
    <xf numFmtId="41" fontId="13" fillId="3" borderId="2" xfId="5" applyFont="1" applyFill="1" applyBorder="1" applyAlignment="1">
      <alignment horizontal="right" vertical="center"/>
    </xf>
    <xf numFmtId="41" fontId="11" fillId="4" borderId="2" xfId="5" applyFont="1" applyFill="1" applyBorder="1" applyAlignment="1">
      <alignment horizontal="right" vertical="center"/>
    </xf>
    <xf numFmtId="41" fontId="11" fillId="5" borderId="2" xfId="5" applyFont="1" applyFill="1" applyBorder="1" applyAlignment="1">
      <alignment horizontal="right" vertical="center"/>
    </xf>
    <xf numFmtId="41" fontId="13" fillId="2" borderId="2" xfId="5" applyFont="1" applyFill="1" applyBorder="1" applyAlignment="1">
      <alignment vertical="center"/>
    </xf>
    <xf numFmtId="41" fontId="13" fillId="3" borderId="2" xfId="5" applyFont="1" applyFill="1" applyBorder="1" applyAlignment="1">
      <alignment vertical="center"/>
    </xf>
    <xf numFmtId="41" fontId="11" fillId="4" borderId="2" xfId="5" applyFont="1" applyFill="1" applyBorder="1" applyAlignment="1">
      <alignment vertical="center"/>
    </xf>
    <xf numFmtId="41" fontId="11" fillId="5" borderId="2" xfId="5" applyFont="1" applyFill="1" applyBorder="1" applyAlignment="1">
      <alignment vertical="center"/>
    </xf>
    <xf numFmtId="41" fontId="5" fillId="2" borderId="0" xfId="0" quotePrefix="1" applyNumberFormat="1" applyFont="1" applyFill="1" applyAlignment="1">
      <alignment horizontal="left" vertical="center"/>
    </xf>
    <xf numFmtId="41" fontId="8" fillId="2" borderId="0" xfId="0" applyNumberFormat="1" applyFont="1" applyFill="1"/>
    <xf numFmtId="41" fontId="10" fillId="2" borderId="0" xfId="0" applyNumberFormat="1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1" fillId="4" borderId="2" xfId="2" applyFont="1" applyFill="1" applyBorder="1" applyAlignment="1">
      <alignment horizontal="center" vertical="center" wrapText="1"/>
    </xf>
    <xf numFmtId="0" fontId="11" fillId="4" borderId="2" xfId="2" quotePrefix="1" applyFont="1" applyFill="1" applyBorder="1" applyAlignment="1">
      <alignment horizontal="center" vertical="center" wrapText="1"/>
    </xf>
    <xf numFmtId="164" fontId="11" fillId="4" borderId="2" xfId="2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quotePrefix="1" applyFont="1" applyFill="1" applyAlignment="1">
      <alignment horizontal="left" vertical="center"/>
    </xf>
    <xf numFmtId="0" fontId="11" fillId="5" borderId="3" xfId="2" applyFont="1" applyFill="1" applyBorder="1" applyAlignment="1">
      <alignment horizontal="center" vertical="center"/>
    </xf>
    <xf numFmtId="0" fontId="11" fillId="5" borderId="6" xfId="2" applyFont="1" applyFill="1" applyBorder="1" applyAlignment="1">
      <alignment horizontal="center" vertical="center"/>
    </xf>
    <xf numFmtId="0" fontId="11" fillId="5" borderId="4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1" fillId="5" borderId="3" xfId="2" applyFont="1" applyFill="1" applyBorder="1" applyAlignment="1">
      <alignment horizontal="left" vertical="center"/>
    </xf>
    <xf numFmtId="0" fontId="11" fillId="5" borderId="6" xfId="2" applyFont="1" applyFill="1" applyBorder="1" applyAlignment="1">
      <alignment horizontal="left" vertical="center"/>
    </xf>
    <xf numFmtId="0" fontId="11" fillId="5" borderId="4" xfId="2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</cellXfs>
  <cellStyles count="6">
    <cellStyle name="Millares [0]" xfId="5" builtinId="6"/>
    <cellStyle name="Normal" xfId="0" builtinId="0"/>
    <cellStyle name="Normal 2 2" xfId="2" xr:uid="{00000000-0005-0000-0000-000001000000}"/>
    <cellStyle name="Normal 3 3" xfId="4" xr:uid="{00000000-0005-0000-0000-000002000000}"/>
    <cellStyle name="Porcentaje" xfId="1" builtinId="5"/>
    <cellStyle name="Porcentaje 2" xfId="3" xr:uid="{00000000-0005-0000-0000-000004000000}"/>
  </cellStyles>
  <dxfs count="0"/>
  <tableStyles count="0" defaultTableStyle="TableStyleMedium2" defaultPivotStyle="PivotStyleLight16"/>
  <colors>
    <mruColors>
      <color rgb="FFDAC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71"/>
  <sheetViews>
    <sheetView tabSelected="1" zoomScaleNormal="100" workbookViewId="0">
      <selection activeCell="L48" sqref="L48"/>
    </sheetView>
  </sheetViews>
  <sheetFormatPr baseColWidth="10" defaultColWidth="11.42578125" defaultRowHeight="11.25" x14ac:dyDescent="0.2"/>
  <cols>
    <col min="1" max="1" width="3.7109375" style="1" customWidth="1"/>
    <col min="2" max="2" width="21.5703125" style="1" customWidth="1"/>
    <col min="3" max="3" width="15.5703125" style="1" customWidth="1"/>
    <col min="4" max="4" width="29.5703125" style="1" customWidth="1"/>
    <col min="5" max="5" width="14.5703125" style="1" customWidth="1"/>
    <col min="6" max="6" width="14.140625" style="1" customWidth="1"/>
    <col min="7" max="7" width="15.5703125" style="1" customWidth="1"/>
    <col min="8" max="8" width="14.140625" style="1" customWidth="1"/>
    <col min="9" max="9" width="15.28515625" style="1" customWidth="1"/>
    <col min="10" max="16384" width="11.42578125" style="1"/>
  </cols>
  <sheetData>
    <row r="1" spans="2:9" x14ac:dyDescent="0.2">
      <c r="B1" s="2"/>
      <c r="C1" s="2"/>
      <c r="D1" s="2"/>
      <c r="E1" s="2"/>
      <c r="F1" s="2"/>
      <c r="G1" s="2"/>
      <c r="H1" s="2"/>
      <c r="I1" s="2"/>
    </row>
    <row r="2" spans="2:9" ht="15" x14ac:dyDescent="0.2">
      <c r="B2" s="35" t="s">
        <v>29</v>
      </c>
      <c r="C2" s="35"/>
      <c r="D2" s="35"/>
      <c r="E2" s="35"/>
      <c r="F2" s="35"/>
      <c r="G2" s="35"/>
      <c r="H2" s="35"/>
      <c r="I2" s="35"/>
    </row>
    <row r="3" spans="2:9" ht="12.75" x14ac:dyDescent="0.2">
      <c r="B3" s="36" t="s">
        <v>33</v>
      </c>
      <c r="C3" s="36"/>
      <c r="D3" s="36"/>
      <c r="E3" s="36"/>
      <c r="F3" s="36"/>
      <c r="G3" s="36"/>
      <c r="H3" s="36"/>
      <c r="I3" s="36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ht="12.75" customHeight="1" x14ac:dyDescent="0.2">
      <c r="B5" s="37" t="s">
        <v>18</v>
      </c>
      <c r="C5" s="37" t="s">
        <v>23</v>
      </c>
      <c r="D5" s="37" t="s">
        <v>0</v>
      </c>
      <c r="E5" s="38">
        <v>2022</v>
      </c>
      <c r="F5" s="37">
        <v>2023</v>
      </c>
      <c r="G5" s="39" t="s">
        <v>30</v>
      </c>
      <c r="H5" s="39" t="s">
        <v>31</v>
      </c>
      <c r="I5" s="39" t="s">
        <v>27</v>
      </c>
    </row>
    <row r="6" spans="2:9" ht="11.25" customHeight="1" x14ac:dyDescent="0.2">
      <c r="B6" s="37"/>
      <c r="C6" s="37"/>
      <c r="D6" s="37"/>
      <c r="E6" s="38"/>
      <c r="F6" s="37"/>
      <c r="G6" s="39"/>
      <c r="H6" s="39"/>
      <c r="I6" s="39"/>
    </row>
    <row r="7" spans="2:9" ht="12" customHeight="1" x14ac:dyDescent="0.2">
      <c r="B7" s="40" t="s">
        <v>21</v>
      </c>
      <c r="C7" s="42" t="s">
        <v>1</v>
      </c>
      <c r="D7" s="13" t="s">
        <v>2</v>
      </c>
      <c r="E7" s="24">
        <v>1667</v>
      </c>
      <c r="F7" s="25">
        <v>1648</v>
      </c>
      <c r="G7" s="14">
        <f t="shared" ref="G7:G13" si="0">F7/$F$13</f>
        <v>0.26129697161883619</v>
      </c>
      <c r="H7" s="14">
        <f t="shared" ref="H7:H49" si="1">F7/$F$49</f>
        <v>3.0191721092984272E-3</v>
      </c>
      <c r="I7" s="15">
        <f>(F7-E7)/E7</f>
        <v>-1.1397720455908818E-2</v>
      </c>
    </row>
    <row r="8" spans="2:9" ht="12" x14ac:dyDescent="0.2">
      <c r="B8" s="40"/>
      <c r="C8" s="42"/>
      <c r="D8" s="13" t="s">
        <v>3</v>
      </c>
      <c r="E8" s="24">
        <v>0</v>
      </c>
      <c r="F8" s="25">
        <v>0</v>
      </c>
      <c r="G8" s="14">
        <f t="shared" si="0"/>
        <v>0</v>
      </c>
      <c r="H8" s="14">
        <f t="shared" si="1"/>
        <v>0</v>
      </c>
      <c r="I8" s="15" t="s">
        <v>34</v>
      </c>
    </row>
    <row r="9" spans="2:9" ht="12" x14ac:dyDescent="0.2">
      <c r="B9" s="40"/>
      <c r="C9" s="42"/>
      <c r="D9" s="16" t="s">
        <v>4</v>
      </c>
      <c r="E9" s="26">
        <v>1667</v>
      </c>
      <c r="F9" s="26">
        <v>1648</v>
      </c>
      <c r="G9" s="17">
        <f t="shared" si="0"/>
        <v>0.26129697161883619</v>
      </c>
      <c r="H9" s="17">
        <f t="shared" si="1"/>
        <v>3.0191721092984272E-3</v>
      </c>
      <c r="I9" s="17">
        <f t="shared" ref="I9:I20" si="2">(F9-E9)/E9</f>
        <v>-1.1397720455908818E-2</v>
      </c>
    </row>
    <row r="10" spans="2:9" ht="12" x14ac:dyDescent="0.2">
      <c r="B10" s="40"/>
      <c r="C10" s="42" t="s">
        <v>5</v>
      </c>
      <c r="D10" s="13" t="s">
        <v>6</v>
      </c>
      <c r="E10" s="24">
        <v>2527</v>
      </c>
      <c r="F10" s="25">
        <v>3923</v>
      </c>
      <c r="G10" s="14">
        <f t="shared" si="0"/>
        <v>0.62200729348343109</v>
      </c>
      <c r="H10" s="14">
        <f t="shared" si="1"/>
        <v>7.1870219567826028E-3</v>
      </c>
      <c r="I10" s="15">
        <f t="shared" si="2"/>
        <v>0.55243371586861889</v>
      </c>
    </row>
    <row r="11" spans="2:9" ht="12" x14ac:dyDescent="0.2">
      <c r="B11" s="40"/>
      <c r="C11" s="42"/>
      <c r="D11" s="13" t="s">
        <v>3</v>
      </c>
      <c r="E11" s="24">
        <v>919</v>
      </c>
      <c r="F11" s="25">
        <v>736</v>
      </c>
      <c r="G11" s="14">
        <f t="shared" si="0"/>
        <v>0.11669573489773268</v>
      </c>
      <c r="H11" s="14">
        <f t="shared" si="1"/>
        <v>1.3483681264827927E-3</v>
      </c>
      <c r="I11" s="15">
        <f t="shared" si="2"/>
        <v>-0.19912948857453755</v>
      </c>
    </row>
    <row r="12" spans="2:9" ht="12" x14ac:dyDescent="0.2">
      <c r="B12" s="40"/>
      <c r="C12" s="42"/>
      <c r="D12" s="16" t="s">
        <v>7</v>
      </c>
      <c r="E12" s="26">
        <v>3446</v>
      </c>
      <c r="F12" s="26">
        <v>4659</v>
      </c>
      <c r="G12" s="17">
        <f t="shared" si="0"/>
        <v>0.73870302838116375</v>
      </c>
      <c r="H12" s="17">
        <f t="shared" si="1"/>
        <v>8.5353900832653967E-3</v>
      </c>
      <c r="I12" s="17">
        <f t="shared" si="2"/>
        <v>0.35200232153221128</v>
      </c>
    </row>
    <row r="13" spans="2:9" ht="12" x14ac:dyDescent="0.2">
      <c r="B13" s="41" t="s">
        <v>8</v>
      </c>
      <c r="C13" s="41"/>
      <c r="D13" s="41"/>
      <c r="E13" s="27">
        <v>5113</v>
      </c>
      <c r="F13" s="27">
        <v>6307</v>
      </c>
      <c r="G13" s="18">
        <f t="shared" si="0"/>
        <v>1</v>
      </c>
      <c r="H13" s="18">
        <f t="shared" si="1"/>
        <v>1.1554562192563823E-2</v>
      </c>
      <c r="I13" s="18">
        <f t="shared" si="2"/>
        <v>0.2335223938979073</v>
      </c>
    </row>
    <row r="14" spans="2:9" ht="12" x14ac:dyDescent="0.2">
      <c r="B14" s="40" t="s">
        <v>9</v>
      </c>
      <c r="C14" s="42" t="s">
        <v>1</v>
      </c>
      <c r="D14" s="13" t="s">
        <v>2</v>
      </c>
      <c r="E14" s="24">
        <v>57720</v>
      </c>
      <c r="F14" s="25">
        <v>55574</v>
      </c>
      <c r="G14" s="14">
        <f t="shared" ref="G14:G20" si="3">(F14/$F$20)</f>
        <v>0.10812314684389519</v>
      </c>
      <c r="H14" s="14">
        <f t="shared" si="1"/>
        <v>0.10181278568091674</v>
      </c>
      <c r="I14" s="15">
        <f t="shared" si="2"/>
        <v>-3.7179487179487179E-2</v>
      </c>
    </row>
    <row r="15" spans="2:9" ht="12" x14ac:dyDescent="0.2">
      <c r="B15" s="40"/>
      <c r="C15" s="42"/>
      <c r="D15" s="13" t="s">
        <v>3</v>
      </c>
      <c r="E15" s="24">
        <v>1</v>
      </c>
      <c r="F15" s="25">
        <v>11</v>
      </c>
      <c r="G15" s="14">
        <f t="shared" si="3"/>
        <v>2.1401277850844767E-5</v>
      </c>
      <c r="H15" s="14">
        <f t="shared" si="1"/>
        <v>2.015224102080261E-5</v>
      </c>
      <c r="I15" s="15">
        <f t="shared" si="2"/>
        <v>10</v>
      </c>
    </row>
    <row r="16" spans="2:9" ht="12" x14ac:dyDescent="0.2">
      <c r="B16" s="40"/>
      <c r="C16" s="42"/>
      <c r="D16" s="16" t="s">
        <v>4</v>
      </c>
      <c r="E16" s="26">
        <v>57721</v>
      </c>
      <c r="F16" s="26">
        <v>55585</v>
      </c>
      <c r="G16" s="17">
        <f t="shared" si="3"/>
        <v>0.10814454812174604</v>
      </c>
      <c r="H16" s="17">
        <f t="shared" si="1"/>
        <v>0.10183293792193755</v>
      </c>
      <c r="I16" s="17">
        <f t="shared" si="2"/>
        <v>-3.7005595883647199E-2</v>
      </c>
    </row>
    <row r="17" spans="2:9" ht="12" x14ac:dyDescent="0.2">
      <c r="B17" s="40"/>
      <c r="C17" s="42" t="s">
        <v>5</v>
      </c>
      <c r="D17" s="13" t="s">
        <v>6</v>
      </c>
      <c r="E17" s="24">
        <v>376614</v>
      </c>
      <c r="F17" s="25">
        <v>391760</v>
      </c>
      <c r="G17" s="14">
        <f t="shared" si="3"/>
        <v>0.76219678280426784</v>
      </c>
      <c r="H17" s="14">
        <f t="shared" si="1"/>
        <v>0.71771290384633002</v>
      </c>
      <c r="I17" s="15">
        <f t="shared" si="2"/>
        <v>4.0216242625075012E-2</v>
      </c>
    </row>
    <row r="18" spans="2:9" ht="12" x14ac:dyDescent="0.2">
      <c r="B18" s="40"/>
      <c r="C18" s="42"/>
      <c r="D18" s="13" t="s">
        <v>3</v>
      </c>
      <c r="E18" s="24">
        <v>71763</v>
      </c>
      <c r="F18" s="25">
        <v>66643</v>
      </c>
      <c r="G18" s="14">
        <f t="shared" si="3"/>
        <v>0.12965866907398615</v>
      </c>
      <c r="H18" s="14">
        <f t="shared" si="1"/>
        <v>0.12209143621357711</v>
      </c>
      <c r="I18" s="15">
        <f t="shared" si="2"/>
        <v>-7.1345958223597114E-2</v>
      </c>
    </row>
    <row r="19" spans="2:9" ht="12" x14ac:dyDescent="0.2">
      <c r="B19" s="40"/>
      <c r="C19" s="42"/>
      <c r="D19" s="16" t="s">
        <v>7</v>
      </c>
      <c r="E19" s="26">
        <v>448377</v>
      </c>
      <c r="F19" s="26">
        <v>458403</v>
      </c>
      <c r="G19" s="17">
        <f t="shared" si="3"/>
        <v>0.89185545187825399</v>
      </c>
      <c r="H19" s="17">
        <f t="shared" si="1"/>
        <v>0.83980434005990712</v>
      </c>
      <c r="I19" s="17">
        <f t="shared" si="2"/>
        <v>2.236064740162854E-2</v>
      </c>
    </row>
    <row r="20" spans="2:9" ht="12" x14ac:dyDescent="0.2">
      <c r="B20" s="41" t="s">
        <v>10</v>
      </c>
      <c r="C20" s="41"/>
      <c r="D20" s="41"/>
      <c r="E20" s="27">
        <v>506098</v>
      </c>
      <c r="F20" s="27">
        <v>513988</v>
      </c>
      <c r="G20" s="18">
        <f t="shared" si="3"/>
        <v>1</v>
      </c>
      <c r="H20" s="18">
        <f t="shared" si="1"/>
        <v>0.94163727798184471</v>
      </c>
      <c r="I20" s="18">
        <f t="shared" si="2"/>
        <v>1.5589865994333114E-2</v>
      </c>
    </row>
    <row r="21" spans="2:9" ht="12" customHeight="1" x14ac:dyDescent="0.2">
      <c r="B21" s="40" t="s">
        <v>22</v>
      </c>
      <c r="C21" s="42" t="s">
        <v>1</v>
      </c>
      <c r="D21" s="19" t="s">
        <v>2</v>
      </c>
      <c r="E21" s="24">
        <v>3</v>
      </c>
      <c r="F21" s="25">
        <v>1</v>
      </c>
      <c r="G21" s="15">
        <f t="shared" ref="G21:G27" si="4">F21/$F$27</f>
        <v>3.7313432835820895E-3</v>
      </c>
      <c r="H21" s="15">
        <f t="shared" si="1"/>
        <v>1.8320219109820554E-6</v>
      </c>
      <c r="I21" s="15">
        <f>(F21-E21)/E21</f>
        <v>-0.66666666666666663</v>
      </c>
    </row>
    <row r="22" spans="2:9" ht="12" x14ac:dyDescent="0.2">
      <c r="B22" s="40"/>
      <c r="C22" s="42"/>
      <c r="D22" s="19" t="s">
        <v>3</v>
      </c>
      <c r="E22" s="24">
        <v>787</v>
      </c>
      <c r="F22" s="25">
        <v>267</v>
      </c>
      <c r="G22" s="15">
        <f t="shared" si="4"/>
        <v>0.99626865671641796</v>
      </c>
      <c r="H22" s="15">
        <f t="shared" si="1"/>
        <v>4.8914985023220878E-4</v>
      </c>
      <c r="I22" s="15">
        <f>(F22-E22)/E22</f>
        <v>-0.66073697585768743</v>
      </c>
    </row>
    <row r="23" spans="2:9" ht="12" x14ac:dyDescent="0.2">
      <c r="B23" s="40"/>
      <c r="C23" s="42"/>
      <c r="D23" s="20" t="s">
        <v>4</v>
      </c>
      <c r="E23" s="26">
        <v>790</v>
      </c>
      <c r="F23" s="26">
        <v>268</v>
      </c>
      <c r="G23" s="17">
        <f t="shared" si="4"/>
        <v>1</v>
      </c>
      <c r="H23" s="17">
        <f t="shared" si="1"/>
        <v>4.9098187214319082E-4</v>
      </c>
      <c r="I23" s="17">
        <f>(F23-E23)/E23</f>
        <v>-0.66075949367088604</v>
      </c>
    </row>
    <row r="24" spans="2:9" ht="12" x14ac:dyDescent="0.2">
      <c r="B24" s="40"/>
      <c r="C24" s="42" t="s">
        <v>5</v>
      </c>
      <c r="D24" s="19" t="s">
        <v>6</v>
      </c>
      <c r="E24" s="24">
        <v>0</v>
      </c>
      <c r="F24" s="25">
        <v>0</v>
      </c>
      <c r="G24" s="15">
        <f t="shared" si="4"/>
        <v>0</v>
      </c>
      <c r="H24" s="15">
        <f t="shared" si="1"/>
        <v>0</v>
      </c>
      <c r="I24" s="15" t="s">
        <v>34</v>
      </c>
    </row>
    <row r="25" spans="2:9" ht="12" x14ac:dyDescent="0.2">
      <c r="B25" s="40"/>
      <c r="C25" s="42"/>
      <c r="D25" s="19" t="s">
        <v>3</v>
      </c>
      <c r="E25" s="24">
        <v>0</v>
      </c>
      <c r="F25" s="25">
        <v>0</v>
      </c>
      <c r="G25" s="15">
        <f t="shared" si="4"/>
        <v>0</v>
      </c>
      <c r="H25" s="15">
        <f t="shared" si="1"/>
        <v>0</v>
      </c>
      <c r="I25" s="15" t="s">
        <v>34</v>
      </c>
    </row>
    <row r="26" spans="2:9" ht="12" x14ac:dyDescent="0.2">
      <c r="B26" s="40"/>
      <c r="C26" s="42"/>
      <c r="D26" s="20" t="s">
        <v>7</v>
      </c>
      <c r="E26" s="26">
        <v>0</v>
      </c>
      <c r="F26" s="26">
        <v>0</v>
      </c>
      <c r="G26" s="17">
        <f t="shared" si="4"/>
        <v>0</v>
      </c>
      <c r="H26" s="17">
        <f t="shared" si="1"/>
        <v>0</v>
      </c>
      <c r="I26" s="17" t="s">
        <v>34</v>
      </c>
    </row>
    <row r="27" spans="2:9" ht="12" x14ac:dyDescent="0.2">
      <c r="B27" s="41" t="s">
        <v>14</v>
      </c>
      <c r="C27" s="41"/>
      <c r="D27" s="41"/>
      <c r="E27" s="27">
        <v>790</v>
      </c>
      <c r="F27" s="27">
        <v>268</v>
      </c>
      <c r="G27" s="18">
        <f t="shared" si="4"/>
        <v>1</v>
      </c>
      <c r="H27" s="18">
        <f t="shared" si="1"/>
        <v>4.9098187214319082E-4</v>
      </c>
      <c r="I27" s="18">
        <f t="shared" ref="I27:I31" si="5">(F27-E27)/E27</f>
        <v>-0.66075949367088604</v>
      </c>
    </row>
    <row r="28" spans="2:9" ht="12" x14ac:dyDescent="0.2">
      <c r="B28" s="40" t="s">
        <v>13</v>
      </c>
      <c r="C28" s="42" t="s">
        <v>1</v>
      </c>
      <c r="D28" s="19" t="s">
        <v>2</v>
      </c>
      <c r="E28" s="24">
        <v>503</v>
      </c>
      <c r="F28" s="25">
        <v>171</v>
      </c>
      <c r="G28" s="15">
        <f t="shared" ref="G28:G34" si="6">F28/$F$34</f>
        <v>6.8290734824281149E-2</v>
      </c>
      <c r="H28" s="15">
        <f t="shared" si="1"/>
        <v>3.1327574677793144E-4</v>
      </c>
      <c r="I28" s="15">
        <f t="shared" si="5"/>
        <v>-0.66003976143141152</v>
      </c>
    </row>
    <row r="29" spans="2:9" ht="12" x14ac:dyDescent="0.2">
      <c r="B29" s="40"/>
      <c r="C29" s="42"/>
      <c r="D29" s="19" t="s">
        <v>3</v>
      </c>
      <c r="E29" s="24">
        <v>1472</v>
      </c>
      <c r="F29" s="25">
        <v>729</v>
      </c>
      <c r="G29" s="15">
        <f t="shared" si="6"/>
        <v>0.29113418530351437</v>
      </c>
      <c r="H29" s="15">
        <f t="shared" si="1"/>
        <v>1.3355439731059183E-3</v>
      </c>
      <c r="I29" s="15">
        <f t="shared" si="5"/>
        <v>-0.50475543478260865</v>
      </c>
    </row>
    <row r="30" spans="2:9" ht="12" x14ac:dyDescent="0.2">
      <c r="B30" s="40"/>
      <c r="C30" s="42"/>
      <c r="D30" s="20" t="s">
        <v>4</v>
      </c>
      <c r="E30" s="26">
        <v>1975</v>
      </c>
      <c r="F30" s="26">
        <v>900</v>
      </c>
      <c r="G30" s="17">
        <f t="shared" si="6"/>
        <v>0.35942492012779553</v>
      </c>
      <c r="H30" s="17">
        <f t="shared" si="1"/>
        <v>1.6488197198838497E-3</v>
      </c>
      <c r="I30" s="17">
        <f t="shared" si="5"/>
        <v>-0.54430379746835444</v>
      </c>
    </row>
    <row r="31" spans="2:9" ht="12" x14ac:dyDescent="0.2">
      <c r="B31" s="40"/>
      <c r="C31" s="42" t="s">
        <v>5</v>
      </c>
      <c r="D31" s="19" t="s">
        <v>6</v>
      </c>
      <c r="E31" s="24">
        <v>3898</v>
      </c>
      <c r="F31" s="25">
        <v>1604</v>
      </c>
      <c r="G31" s="15">
        <f t="shared" si="6"/>
        <v>0.64057507987220452</v>
      </c>
      <c r="H31" s="15">
        <f t="shared" si="1"/>
        <v>2.938563145215217E-3</v>
      </c>
      <c r="I31" s="15">
        <f t="shared" si="5"/>
        <v>-0.58850692662904058</v>
      </c>
    </row>
    <row r="32" spans="2:9" ht="12" x14ac:dyDescent="0.2">
      <c r="B32" s="40"/>
      <c r="C32" s="42"/>
      <c r="D32" s="19" t="s">
        <v>3</v>
      </c>
      <c r="E32" s="24">
        <v>0</v>
      </c>
      <c r="F32" s="25">
        <v>0</v>
      </c>
      <c r="G32" s="15">
        <f t="shared" si="6"/>
        <v>0</v>
      </c>
      <c r="H32" s="15">
        <f t="shared" si="1"/>
        <v>0</v>
      </c>
      <c r="I32" s="15" t="s">
        <v>34</v>
      </c>
    </row>
    <row r="33" spans="2:12" ht="12" x14ac:dyDescent="0.2">
      <c r="B33" s="40"/>
      <c r="C33" s="42"/>
      <c r="D33" s="20" t="s">
        <v>7</v>
      </c>
      <c r="E33" s="26">
        <v>3898</v>
      </c>
      <c r="F33" s="26">
        <v>1604</v>
      </c>
      <c r="G33" s="17">
        <f t="shared" si="6"/>
        <v>0.64057507987220452</v>
      </c>
      <c r="H33" s="17">
        <f t="shared" si="1"/>
        <v>2.938563145215217E-3</v>
      </c>
      <c r="I33" s="17">
        <f t="shared" ref="I33:I38" si="7">(F33-E33)/E33</f>
        <v>-0.58850692662904058</v>
      </c>
    </row>
    <row r="34" spans="2:12" ht="12" x14ac:dyDescent="0.2">
      <c r="B34" s="41" t="s">
        <v>15</v>
      </c>
      <c r="C34" s="41"/>
      <c r="D34" s="41"/>
      <c r="E34" s="27">
        <v>5873</v>
      </c>
      <c r="F34" s="27">
        <v>2504</v>
      </c>
      <c r="G34" s="18">
        <f t="shared" si="6"/>
        <v>1</v>
      </c>
      <c r="H34" s="18">
        <f t="shared" si="1"/>
        <v>4.5873828650990663E-3</v>
      </c>
      <c r="I34" s="18">
        <f t="shared" si="7"/>
        <v>-0.57364209092457008</v>
      </c>
    </row>
    <row r="35" spans="2:12" ht="12" x14ac:dyDescent="0.2">
      <c r="B35" s="40" t="s">
        <v>17</v>
      </c>
      <c r="C35" s="42" t="s">
        <v>1</v>
      </c>
      <c r="D35" s="19" t="s">
        <v>2</v>
      </c>
      <c r="E35" s="24">
        <v>130</v>
      </c>
      <c r="F35" s="25">
        <v>9</v>
      </c>
      <c r="G35" s="15">
        <f t="shared" ref="G35:G41" si="8">F35/$F$41</f>
        <v>1.3392857142857142E-2</v>
      </c>
      <c r="H35" s="15">
        <f t="shared" si="1"/>
        <v>1.6488197198838498E-5</v>
      </c>
      <c r="I35" s="15">
        <f t="shared" si="7"/>
        <v>-0.93076923076923079</v>
      </c>
    </row>
    <row r="36" spans="2:12" ht="12" x14ac:dyDescent="0.2">
      <c r="B36" s="40"/>
      <c r="C36" s="42"/>
      <c r="D36" s="19" t="s">
        <v>3</v>
      </c>
      <c r="E36" s="24">
        <v>1330</v>
      </c>
      <c r="F36" s="25">
        <v>378</v>
      </c>
      <c r="G36" s="15">
        <f t="shared" si="8"/>
        <v>0.5625</v>
      </c>
      <c r="H36" s="15">
        <f t="shared" si="1"/>
        <v>6.9250428235121688E-4</v>
      </c>
      <c r="I36" s="15">
        <f t="shared" si="7"/>
        <v>-0.71578947368421053</v>
      </c>
    </row>
    <row r="37" spans="2:12" ht="12" x14ac:dyDescent="0.2">
      <c r="B37" s="40"/>
      <c r="C37" s="42"/>
      <c r="D37" s="20" t="s">
        <v>4</v>
      </c>
      <c r="E37" s="26">
        <v>1460</v>
      </c>
      <c r="F37" s="26">
        <v>387</v>
      </c>
      <c r="G37" s="17">
        <f t="shared" si="8"/>
        <v>0.5758928571428571</v>
      </c>
      <c r="H37" s="17">
        <f t="shared" si="1"/>
        <v>7.0899247955005546E-4</v>
      </c>
      <c r="I37" s="17">
        <f t="shared" si="7"/>
        <v>-0.73493150684931507</v>
      </c>
    </row>
    <row r="38" spans="2:12" ht="12" x14ac:dyDescent="0.2">
      <c r="B38" s="40"/>
      <c r="C38" s="42" t="s">
        <v>5</v>
      </c>
      <c r="D38" s="19" t="s">
        <v>6</v>
      </c>
      <c r="E38" s="24">
        <v>1729</v>
      </c>
      <c r="F38" s="25">
        <v>285</v>
      </c>
      <c r="G38" s="15">
        <f t="shared" si="8"/>
        <v>0.42410714285714285</v>
      </c>
      <c r="H38" s="15">
        <f t="shared" si="1"/>
        <v>5.2212624462988572E-4</v>
      </c>
      <c r="I38" s="15">
        <f t="shared" si="7"/>
        <v>-0.8351648351648352</v>
      </c>
    </row>
    <row r="39" spans="2:12" ht="12" x14ac:dyDescent="0.2">
      <c r="B39" s="40"/>
      <c r="C39" s="42"/>
      <c r="D39" s="19" t="s">
        <v>3</v>
      </c>
      <c r="E39" s="24">
        <v>0</v>
      </c>
      <c r="F39" s="25">
        <v>0</v>
      </c>
      <c r="G39" s="15">
        <f t="shared" si="8"/>
        <v>0</v>
      </c>
      <c r="H39" s="15">
        <f t="shared" si="1"/>
        <v>0</v>
      </c>
      <c r="I39" s="15" t="s">
        <v>34</v>
      </c>
    </row>
    <row r="40" spans="2:12" ht="12" x14ac:dyDescent="0.2">
      <c r="B40" s="40"/>
      <c r="C40" s="42"/>
      <c r="D40" s="20" t="s">
        <v>7</v>
      </c>
      <c r="E40" s="26">
        <v>1729</v>
      </c>
      <c r="F40" s="26">
        <v>285</v>
      </c>
      <c r="G40" s="17">
        <f t="shared" si="8"/>
        <v>0.42410714285714285</v>
      </c>
      <c r="H40" s="17">
        <f t="shared" si="1"/>
        <v>5.2212624462988572E-4</v>
      </c>
      <c r="I40" s="17">
        <f t="shared" ref="I40:I49" si="9">(F40-E40)/E40</f>
        <v>-0.8351648351648352</v>
      </c>
    </row>
    <row r="41" spans="2:12" ht="12" x14ac:dyDescent="0.2">
      <c r="B41" s="41" t="s">
        <v>16</v>
      </c>
      <c r="C41" s="41"/>
      <c r="D41" s="41"/>
      <c r="E41" s="27">
        <v>3189</v>
      </c>
      <c r="F41" s="27">
        <v>672</v>
      </c>
      <c r="G41" s="18">
        <f t="shared" si="8"/>
        <v>1</v>
      </c>
      <c r="H41" s="18">
        <f t="shared" si="1"/>
        <v>1.2311187241799413E-3</v>
      </c>
      <c r="I41" s="18">
        <f t="shared" si="9"/>
        <v>-0.78927563499529629</v>
      </c>
    </row>
    <row r="42" spans="2:12" ht="12" x14ac:dyDescent="0.2">
      <c r="B42" s="40" t="s">
        <v>11</v>
      </c>
      <c r="C42" s="42" t="s">
        <v>1</v>
      </c>
      <c r="D42" s="13" t="s">
        <v>2</v>
      </c>
      <c r="E42" s="24">
        <v>7207</v>
      </c>
      <c r="F42" s="25">
        <v>6874</v>
      </c>
      <c r="G42" s="14">
        <f t="shared" ref="G42:G48" si="10">F42/$F$48</f>
        <v>0.31095630145661812</v>
      </c>
      <c r="H42" s="14">
        <f t="shared" si="1"/>
        <v>1.2593318616090648E-2</v>
      </c>
      <c r="I42" s="15">
        <f t="shared" si="9"/>
        <v>-4.6205078396003886E-2</v>
      </c>
    </row>
    <row r="43" spans="2:12" ht="12" x14ac:dyDescent="0.2">
      <c r="B43" s="40"/>
      <c r="C43" s="42"/>
      <c r="D43" s="13" t="s">
        <v>3</v>
      </c>
      <c r="E43" s="24">
        <v>6257</v>
      </c>
      <c r="F43" s="25">
        <v>4217</v>
      </c>
      <c r="G43" s="14">
        <f t="shared" si="10"/>
        <v>0.19076268886275219</v>
      </c>
      <c r="H43" s="14">
        <f t="shared" si="1"/>
        <v>7.7256363986113272E-3</v>
      </c>
      <c r="I43" s="15">
        <f t="shared" si="9"/>
        <v>-0.32603484097810453</v>
      </c>
    </row>
    <row r="44" spans="2:12" ht="12" x14ac:dyDescent="0.2">
      <c r="B44" s="40"/>
      <c r="C44" s="42"/>
      <c r="D44" s="16" t="s">
        <v>4</v>
      </c>
      <c r="E44" s="26">
        <v>13464</v>
      </c>
      <c r="F44" s="26">
        <v>11091</v>
      </c>
      <c r="G44" s="17">
        <f t="shared" si="10"/>
        <v>0.50171899031937028</v>
      </c>
      <c r="H44" s="17">
        <f t="shared" si="1"/>
        <v>2.0318955014701975E-2</v>
      </c>
      <c r="I44" s="17">
        <f t="shared" si="9"/>
        <v>-0.17624777183600712</v>
      </c>
    </row>
    <row r="45" spans="2:12" ht="12" x14ac:dyDescent="0.2">
      <c r="B45" s="40"/>
      <c r="C45" s="42" t="s">
        <v>5</v>
      </c>
      <c r="D45" s="13" t="s">
        <v>6</v>
      </c>
      <c r="E45" s="24">
        <v>13175</v>
      </c>
      <c r="F45" s="25">
        <v>10643</v>
      </c>
      <c r="G45" s="14">
        <f t="shared" si="10"/>
        <v>0.48145299918574141</v>
      </c>
      <c r="H45" s="14">
        <f t="shared" si="1"/>
        <v>1.9498209198582014E-2</v>
      </c>
      <c r="I45" s="15">
        <f t="shared" si="9"/>
        <v>-0.19218216318785578</v>
      </c>
    </row>
    <row r="46" spans="2:12" ht="12" x14ac:dyDescent="0.2">
      <c r="B46" s="40"/>
      <c r="C46" s="42"/>
      <c r="D46" s="13" t="s">
        <v>3</v>
      </c>
      <c r="E46" s="24">
        <v>448</v>
      </c>
      <c r="F46" s="25">
        <v>372</v>
      </c>
      <c r="G46" s="14">
        <f t="shared" si="10"/>
        <v>1.6828010494888267E-2</v>
      </c>
      <c r="H46" s="14">
        <f t="shared" si="1"/>
        <v>6.8151215088532464E-4</v>
      </c>
      <c r="I46" s="15">
        <f t="shared" si="9"/>
        <v>-0.16964285714285715</v>
      </c>
    </row>
    <row r="47" spans="2:12" ht="12" x14ac:dyDescent="0.2">
      <c r="B47" s="40"/>
      <c r="C47" s="42"/>
      <c r="D47" s="16" t="s">
        <v>7</v>
      </c>
      <c r="E47" s="26">
        <v>13623</v>
      </c>
      <c r="F47" s="26">
        <f>+F46+F45</f>
        <v>11015</v>
      </c>
      <c r="G47" s="17">
        <f t="shared" si="10"/>
        <v>0.49828100968062972</v>
      </c>
      <c r="H47" s="17">
        <f t="shared" si="1"/>
        <v>2.0179721349467338E-2</v>
      </c>
      <c r="I47" s="17">
        <f t="shared" si="9"/>
        <v>-0.19144094545988402</v>
      </c>
    </row>
    <row r="48" spans="2:12" ht="12" x14ac:dyDescent="0.2">
      <c r="B48" s="45" t="s">
        <v>12</v>
      </c>
      <c r="C48" s="46"/>
      <c r="D48" s="47"/>
      <c r="E48" s="27">
        <v>27087</v>
      </c>
      <c r="F48" s="27">
        <f>+F47+F44</f>
        <v>22106</v>
      </c>
      <c r="G48" s="21">
        <f t="shared" si="10"/>
        <v>1</v>
      </c>
      <c r="H48" s="18">
        <f t="shared" si="1"/>
        <v>4.0498676364169317E-2</v>
      </c>
      <c r="I48" s="18">
        <f t="shared" si="9"/>
        <v>-0.1838889504190202</v>
      </c>
      <c r="L48" s="33"/>
    </row>
    <row r="49" spans="2:9" ht="12" x14ac:dyDescent="0.2">
      <c r="B49" s="49" t="s">
        <v>20</v>
      </c>
      <c r="C49" s="50"/>
      <c r="D49" s="51"/>
      <c r="E49" s="27">
        <v>548150</v>
      </c>
      <c r="F49" s="27">
        <f>+F48+F41+F34++F27+F20+F13</f>
        <v>545845</v>
      </c>
      <c r="G49" s="22"/>
      <c r="H49" s="18">
        <f t="shared" si="1"/>
        <v>1</v>
      </c>
      <c r="I49" s="18">
        <f t="shared" si="9"/>
        <v>-4.2050533613062118E-3</v>
      </c>
    </row>
    <row r="50" spans="2:9" ht="10.5" customHeight="1" x14ac:dyDescent="0.2">
      <c r="B50" s="52" t="s">
        <v>35</v>
      </c>
      <c r="C50" s="52"/>
      <c r="D50" s="52"/>
      <c r="E50" s="52"/>
      <c r="F50" s="52"/>
      <c r="G50" s="52"/>
      <c r="H50" s="52"/>
      <c r="I50" s="48"/>
    </row>
    <row r="51" spans="2:9" ht="10.5" customHeight="1" x14ac:dyDescent="0.2">
      <c r="B51" s="48" t="s">
        <v>24</v>
      </c>
      <c r="C51" s="48"/>
      <c r="D51" s="48"/>
      <c r="E51" s="48"/>
      <c r="F51" s="48"/>
      <c r="G51" s="48"/>
      <c r="H51" s="48"/>
      <c r="I51" s="48"/>
    </row>
    <row r="52" spans="2:9" ht="10.5" customHeight="1" x14ac:dyDescent="0.2">
      <c r="B52" s="43" t="s">
        <v>25</v>
      </c>
      <c r="C52" s="43"/>
      <c r="D52" s="43"/>
      <c r="E52" s="43"/>
      <c r="F52" s="43"/>
      <c r="G52" s="43"/>
      <c r="H52" s="43"/>
      <c r="I52" s="43"/>
    </row>
    <row r="53" spans="2:9" ht="10.5" customHeight="1" x14ac:dyDescent="0.2">
      <c r="B53" s="44" t="s">
        <v>26</v>
      </c>
      <c r="C53" s="44"/>
      <c r="D53" s="44"/>
      <c r="E53" s="44"/>
      <c r="F53" s="44"/>
      <c r="G53" s="44"/>
      <c r="H53" s="44"/>
      <c r="I53" s="44"/>
    </row>
    <row r="54" spans="2:9" ht="10.5" customHeight="1" x14ac:dyDescent="0.2">
      <c r="B54" s="12"/>
      <c r="C54" s="12"/>
      <c r="D54" s="12"/>
      <c r="E54" s="32"/>
      <c r="F54" s="32"/>
      <c r="G54" s="12"/>
      <c r="H54" s="12"/>
      <c r="I54" s="12"/>
    </row>
    <row r="55" spans="2:9" x14ac:dyDescent="0.2">
      <c r="E55" s="33"/>
      <c r="F55" s="33"/>
    </row>
    <row r="69" spans="2:9" x14ac:dyDescent="0.2">
      <c r="B69" s="48"/>
      <c r="C69" s="48"/>
      <c r="D69" s="48"/>
      <c r="E69" s="48"/>
      <c r="F69" s="48"/>
      <c r="G69" s="48"/>
      <c r="H69" s="48"/>
      <c r="I69" s="48"/>
    </row>
    <row r="70" spans="2:9" x14ac:dyDescent="0.2">
      <c r="B70" s="43"/>
      <c r="C70" s="43"/>
      <c r="D70" s="43"/>
      <c r="E70" s="43"/>
      <c r="F70" s="43"/>
      <c r="G70" s="43"/>
      <c r="H70" s="43"/>
      <c r="I70" s="43"/>
    </row>
    <row r="71" spans="2:9" x14ac:dyDescent="0.2">
      <c r="B71" s="44"/>
      <c r="C71" s="44"/>
      <c r="D71" s="44"/>
      <c r="E71" s="44"/>
      <c r="F71" s="44"/>
      <c r="G71" s="44"/>
      <c r="H71" s="44"/>
      <c r="I71" s="44"/>
    </row>
  </sheetData>
  <mergeCells count="42">
    <mergeCell ref="B42:B47"/>
    <mergeCell ref="C42:C44"/>
    <mergeCell ref="C45:C47"/>
    <mergeCell ref="B70:I70"/>
    <mergeCell ref="B71:I71"/>
    <mergeCell ref="B48:D48"/>
    <mergeCell ref="B69:I69"/>
    <mergeCell ref="B49:D49"/>
    <mergeCell ref="B50:I50"/>
    <mergeCell ref="B51:I51"/>
    <mergeCell ref="B52:I52"/>
    <mergeCell ref="B53:I53"/>
    <mergeCell ref="B34:D34"/>
    <mergeCell ref="B21:B26"/>
    <mergeCell ref="B28:B33"/>
    <mergeCell ref="B41:D41"/>
    <mergeCell ref="B35:B40"/>
    <mergeCell ref="C28:C30"/>
    <mergeCell ref="C31:C33"/>
    <mergeCell ref="C35:C37"/>
    <mergeCell ref="C38:C40"/>
    <mergeCell ref="B14:B19"/>
    <mergeCell ref="B27:D27"/>
    <mergeCell ref="C7:C9"/>
    <mergeCell ref="C10:C12"/>
    <mergeCell ref="C14:C16"/>
    <mergeCell ref="C17:C19"/>
    <mergeCell ref="C21:C23"/>
    <mergeCell ref="C24:C26"/>
    <mergeCell ref="B13:D13"/>
    <mergeCell ref="B7:B12"/>
    <mergeCell ref="B20:D20"/>
    <mergeCell ref="B2:I2"/>
    <mergeCell ref="B3:I3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183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70"/>
  <sheetViews>
    <sheetView topLeftCell="A8" zoomScaleNormal="100" workbookViewId="0">
      <selection activeCell="K47" sqref="K47:K49"/>
    </sheetView>
  </sheetViews>
  <sheetFormatPr baseColWidth="10" defaultColWidth="11.42578125" defaultRowHeight="11.25" x14ac:dyDescent="0.2"/>
  <cols>
    <col min="1" max="1" width="3.7109375" style="4" customWidth="1"/>
    <col min="2" max="2" width="19.7109375" style="4" customWidth="1"/>
    <col min="3" max="3" width="12.5703125" style="4" customWidth="1"/>
    <col min="4" max="4" width="29.28515625" style="4" customWidth="1"/>
    <col min="5" max="6" width="14.28515625" style="4" bestFit="1" customWidth="1"/>
    <col min="7" max="7" width="15.5703125" style="4" customWidth="1"/>
    <col min="8" max="8" width="12.140625" style="4" customWidth="1"/>
    <col min="9" max="9" width="13.5703125" style="4" customWidth="1"/>
    <col min="10" max="16384" width="11.42578125" style="4"/>
  </cols>
  <sheetData>
    <row r="2" spans="2:11" ht="10.15" customHeight="1" x14ac:dyDescent="0.2">
      <c r="B2" s="53" t="s">
        <v>29</v>
      </c>
      <c r="C2" s="53"/>
      <c r="D2" s="53"/>
      <c r="E2" s="53"/>
      <c r="F2" s="53"/>
      <c r="G2" s="53"/>
      <c r="H2" s="53"/>
      <c r="I2" s="53"/>
    </row>
    <row r="3" spans="2:11" ht="10.15" customHeight="1" x14ac:dyDescent="0.2">
      <c r="B3" s="36" t="s">
        <v>32</v>
      </c>
      <c r="C3" s="36"/>
      <c r="D3" s="36"/>
      <c r="E3" s="36"/>
      <c r="F3" s="36"/>
      <c r="G3" s="36"/>
      <c r="H3" s="36"/>
      <c r="I3" s="36"/>
    </row>
    <row r="4" spans="2:11" ht="10.15" customHeight="1" x14ac:dyDescent="0.2">
      <c r="B4" s="5"/>
      <c r="C4" s="5"/>
      <c r="D4" s="5"/>
      <c r="E4" s="5"/>
      <c r="F4" s="5"/>
      <c r="G4" s="5"/>
      <c r="H4" s="5"/>
      <c r="I4" s="5"/>
    </row>
    <row r="5" spans="2:11" ht="12.75" customHeight="1" x14ac:dyDescent="0.2">
      <c r="B5" s="37" t="s">
        <v>18</v>
      </c>
      <c r="C5" s="37" t="s">
        <v>23</v>
      </c>
      <c r="D5" s="37" t="s">
        <v>0</v>
      </c>
      <c r="E5" s="38">
        <v>2022</v>
      </c>
      <c r="F5" s="37">
        <v>2023</v>
      </c>
      <c r="G5" s="39" t="s">
        <v>30</v>
      </c>
      <c r="H5" s="39" t="s">
        <v>28</v>
      </c>
      <c r="I5" s="39" t="s">
        <v>27</v>
      </c>
    </row>
    <row r="6" spans="2:11" ht="12.75" customHeight="1" x14ac:dyDescent="0.2">
      <c r="B6" s="37"/>
      <c r="C6" s="37"/>
      <c r="D6" s="37"/>
      <c r="E6" s="38"/>
      <c r="F6" s="37"/>
      <c r="G6" s="39"/>
      <c r="H6" s="39"/>
      <c r="I6" s="39"/>
    </row>
    <row r="7" spans="2:11" ht="12" customHeight="1" x14ac:dyDescent="0.2">
      <c r="B7" s="40" t="s">
        <v>21</v>
      </c>
      <c r="C7" s="42" t="s">
        <v>1</v>
      </c>
      <c r="D7" s="13" t="s">
        <v>2</v>
      </c>
      <c r="E7" s="24">
        <v>74810471.99000001</v>
      </c>
      <c r="F7" s="25">
        <v>64404091.600000001</v>
      </c>
      <c r="G7" s="14">
        <f>F7/$F$13</f>
        <v>0.77614426799700054</v>
      </c>
      <c r="H7" s="14">
        <f>F7/$F$49</f>
        <v>7.4684923183299225E-3</v>
      </c>
      <c r="I7" s="15">
        <f>(F7-E7)/E7</f>
        <v>-0.13910325804910093</v>
      </c>
      <c r="J7" s="8"/>
      <c r="K7" s="23"/>
    </row>
    <row r="8" spans="2:11" ht="12" customHeight="1" x14ac:dyDescent="0.2">
      <c r="B8" s="40"/>
      <c r="C8" s="42"/>
      <c r="D8" s="13" t="s">
        <v>3</v>
      </c>
      <c r="E8" s="24">
        <v>0</v>
      </c>
      <c r="F8" s="25">
        <v>0</v>
      </c>
      <c r="G8" s="14">
        <f t="shared" ref="G8:G13" si="0">F8/$F$13</f>
        <v>0</v>
      </c>
      <c r="H8" s="14">
        <f t="shared" ref="H8:H49" si="1">F8/$F$49</f>
        <v>0</v>
      </c>
      <c r="I8" s="15" t="s">
        <v>34</v>
      </c>
      <c r="J8" s="8"/>
      <c r="K8" s="23"/>
    </row>
    <row r="9" spans="2:11" ht="12" x14ac:dyDescent="0.2">
      <c r="B9" s="40"/>
      <c r="C9" s="42"/>
      <c r="D9" s="16" t="s">
        <v>4</v>
      </c>
      <c r="E9" s="26">
        <v>74810471.99000001</v>
      </c>
      <c r="F9" s="26">
        <v>64404091.600000001</v>
      </c>
      <c r="G9" s="17">
        <f t="shared" si="0"/>
        <v>0.77614426799700054</v>
      </c>
      <c r="H9" s="17">
        <f t="shared" si="1"/>
        <v>7.4684923183299225E-3</v>
      </c>
      <c r="I9" s="17">
        <f t="shared" ref="I9:I49" si="2">(F9-E9)/E9</f>
        <v>-0.13910325804910093</v>
      </c>
      <c r="J9" s="8"/>
      <c r="K9" s="23"/>
    </row>
    <row r="10" spans="2:11" ht="12" customHeight="1" x14ac:dyDescent="0.2">
      <c r="B10" s="40"/>
      <c r="C10" s="42" t="s">
        <v>5</v>
      </c>
      <c r="D10" s="13" t="s">
        <v>6</v>
      </c>
      <c r="E10" s="24">
        <v>7444045.8199999994</v>
      </c>
      <c r="F10" s="25">
        <v>7793945.0999999996</v>
      </c>
      <c r="G10" s="14">
        <f t="shared" si="0"/>
        <v>9.3926110347441166E-2</v>
      </c>
      <c r="H10" s="14">
        <f t="shared" si="1"/>
        <v>9.038093335802152E-4</v>
      </c>
      <c r="I10" s="15">
        <f t="shared" si="2"/>
        <v>4.7003912719064955E-2</v>
      </c>
      <c r="J10" s="8"/>
      <c r="K10" s="23"/>
    </row>
    <row r="11" spans="2:11" ht="12" x14ac:dyDescent="0.2">
      <c r="B11" s="40"/>
      <c r="C11" s="42"/>
      <c r="D11" s="13" t="s">
        <v>3</v>
      </c>
      <c r="E11" s="24">
        <v>16267564.130000001</v>
      </c>
      <c r="F11" s="25">
        <v>10781499.779999999</v>
      </c>
      <c r="G11" s="14">
        <f t="shared" si="0"/>
        <v>0.1299296216555583</v>
      </c>
      <c r="H11" s="14">
        <f t="shared" si="1"/>
        <v>1.2502551668162297E-3</v>
      </c>
      <c r="I11" s="15">
        <f t="shared" si="2"/>
        <v>-0.33723944815332357</v>
      </c>
      <c r="J11" s="8"/>
      <c r="K11" s="23"/>
    </row>
    <row r="12" spans="2:11" ht="12" x14ac:dyDescent="0.2">
      <c r="B12" s="40"/>
      <c r="C12" s="42"/>
      <c r="D12" s="16" t="s">
        <v>7</v>
      </c>
      <c r="E12" s="26">
        <v>23711609.949999999</v>
      </c>
      <c r="F12" s="26">
        <v>18575444.879999999</v>
      </c>
      <c r="G12" s="17">
        <f t="shared" si="0"/>
        <v>0.22385573200299946</v>
      </c>
      <c r="H12" s="17">
        <f t="shared" si="1"/>
        <v>2.154064500396445E-3</v>
      </c>
      <c r="I12" s="17">
        <f t="shared" si="2"/>
        <v>-0.21660971485405192</v>
      </c>
      <c r="J12" s="8"/>
      <c r="K12" s="23"/>
    </row>
    <row r="13" spans="2:11" ht="12.75" customHeight="1" x14ac:dyDescent="0.2">
      <c r="B13" s="41" t="s">
        <v>8</v>
      </c>
      <c r="C13" s="41"/>
      <c r="D13" s="41"/>
      <c r="E13" s="27">
        <v>98522081.939999998</v>
      </c>
      <c r="F13" s="27">
        <v>82979536.480000004</v>
      </c>
      <c r="G13" s="18">
        <f t="shared" si="0"/>
        <v>1</v>
      </c>
      <c r="H13" s="18">
        <f t="shared" si="1"/>
        <v>9.6225568187263671E-3</v>
      </c>
      <c r="I13" s="18">
        <f t="shared" si="2"/>
        <v>-0.15775697340079975</v>
      </c>
      <c r="J13" s="8"/>
      <c r="K13" s="23"/>
    </row>
    <row r="14" spans="2:11" ht="12" x14ac:dyDescent="0.2">
      <c r="B14" s="40" t="s">
        <v>9</v>
      </c>
      <c r="C14" s="42" t="s">
        <v>1</v>
      </c>
      <c r="D14" s="13" t="s">
        <v>2</v>
      </c>
      <c r="E14" s="24">
        <v>4250374801.9299998</v>
      </c>
      <c r="F14" s="25">
        <v>4122374432.52</v>
      </c>
      <c r="G14" s="14">
        <f>F14/$F$20</f>
        <v>0.52063225846346639</v>
      </c>
      <c r="H14" s="14">
        <f t="shared" si="1"/>
        <v>0.47804294754706689</v>
      </c>
      <c r="I14" s="15">
        <f t="shared" si="2"/>
        <v>-3.0115078169548188E-2</v>
      </c>
      <c r="J14" s="8"/>
      <c r="K14" s="23"/>
    </row>
    <row r="15" spans="2:11" ht="12" x14ac:dyDescent="0.2">
      <c r="B15" s="40"/>
      <c r="C15" s="42"/>
      <c r="D15" s="13" t="s">
        <v>3</v>
      </c>
      <c r="E15" s="24">
        <v>5519.55</v>
      </c>
      <c r="F15" s="25">
        <v>97659.099999999991</v>
      </c>
      <c r="G15" s="14">
        <f t="shared" ref="G15:G20" si="3">F15/$F$20</f>
        <v>1.2333784479016471E-5</v>
      </c>
      <c r="H15" s="14">
        <f t="shared" si="1"/>
        <v>1.1324843190009586E-5</v>
      </c>
      <c r="I15" s="15">
        <f t="shared" si="2"/>
        <v>16.693308331295121</v>
      </c>
      <c r="J15" s="8"/>
      <c r="K15" s="23"/>
    </row>
    <row r="16" spans="2:11" ht="12" x14ac:dyDescent="0.2">
      <c r="B16" s="40"/>
      <c r="C16" s="42"/>
      <c r="D16" s="16" t="s">
        <v>4</v>
      </c>
      <c r="E16" s="26">
        <v>4250380321.48</v>
      </c>
      <c r="F16" s="26">
        <v>4122472091.6199999</v>
      </c>
      <c r="G16" s="17">
        <f t="shared" si="3"/>
        <v>0.52064459224794546</v>
      </c>
      <c r="H16" s="17">
        <f t="shared" si="1"/>
        <v>0.47805427239025688</v>
      </c>
      <c r="I16" s="17">
        <f t="shared" si="2"/>
        <v>-3.0093361107850686E-2</v>
      </c>
      <c r="J16" s="8"/>
    </row>
    <row r="17" spans="2:10" ht="12" x14ac:dyDescent="0.2">
      <c r="B17" s="40"/>
      <c r="C17" s="42" t="s">
        <v>5</v>
      </c>
      <c r="D17" s="13" t="s">
        <v>6</v>
      </c>
      <c r="E17" s="24">
        <v>2458341182.7799997</v>
      </c>
      <c r="F17" s="25">
        <v>2587024703.0299997</v>
      </c>
      <c r="G17" s="14">
        <f t="shared" si="3"/>
        <v>0.32672638933866488</v>
      </c>
      <c r="H17" s="14">
        <f t="shared" si="1"/>
        <v>0.29999917151085631</v>
      </c>
      <c r="I17" s="15">
        <f t="shared" si="2"/>
        <v>5.2345671606281702E-2</v>
      </c>
      <c r="J17" s="8"/>
    </row>
    <row r="18" spans="2:10" ht="12" x14ac:dyDescent="0.2">
      <c r="B18" s="40"/>
      <c r="C18" s="42"/>
      <c r="D18" s="13" t="s">
        <v>3</v>
      </c>
      <c r="E18" s="24">
        <v>1294107523.0999999</v>
      </c>
      <c r="F18" s="25">
        <v>1208518974.6500001</v>
      </c>
      <c r="G18" s="14">
        <f t="shared" si="3"/>
        <v>0.15262901841338977</v>
      </c>
      <c r="H18" s="14">
        <f t="shared" si="1"/>
        <v>0.14014349794399522</v>
      </c>
      <c r="I18" s="15">
        <f t="shared" si="2"/>
        <v>-6.6137123015075849E-2</v>
      </c>
      <c r="J18" s="8"/>
    </row>
    <row r="19" spans="2:10" ht="12" x14ac:dyDescent="0.2">
      <c r="B19" s="40"/>
      <c r="C19" s="42"/>
      <c r="D19" s="16" t="s">
        <v>7</v>
      </c>
      <c r="E19" s="26">
        <v>3752448705.8799996</v>
      </c>
      <c r="F19" s="26">
        <v>3795543677.6799998</v>
      </c>
      <c r="G19" s="17">
        <f t="shared" si="3"/>
        <v>0.47935540775205465</v>
      </c>
      <c r="H19" s="17">
        <f t="shared" si="1"/>
        <v>0.44014266945485153</v>
      </c>
      <c r="I19" s="17">
        <f t="shared" si="2"/>
        <v>1.1484493241032548E-2</v>
      </c>
      <c r="J19" s="8"/>
    </row>
    <row r="20" spans="2:10" ht="12.75" customHeight="1" x14ac:dyDescent="0.2">
      <c r="B20" s="41" t="s">
        <v>10</v>
      </c>
      <c r="C20" s="41"/>
      <c r="D20" s="41"/>
      <c r="E20" s="27">
        <v>8002829027.3600006</v>
      </c>
      <c r="F20" s="27">
        <v>7918015769.2999992</v>
      </c>
      <c r="G20" s="18">
        <f t="shared" si="3"/>
        <v>1</v>
      </c>
      <c r="H20" s="18">
        <f t="shared" si="1"/>
        <v>0.91819694184510836</v>
      </c>
      <c r="I20" s="18">
        <f t="shared" si="2"/>
        <v>-1.0597909535495831E-2</v>
      </c>
      <c r="J20" s="8"/>
    </row>
    <row r="21" spans="2:10" ht="12" customHeight="1" x14ac:dyDescent="0.2">
      <c r="B21" s="40" t="s">
        <v>22</v>
      </c>
      <c r="C21" s="42" t="s">
        <v>1</v>
      </c>
      <c r="D21" s="19" t="s">
        <v>2</v>
      </c>
      <c r="E21" s="28">
        <v>4700</v>
      </c>
      <c r="F21" s="29">
        <v>6500</v>
      </c>
      <c r="G21" s="15">
        <f>F21/$F$27</f>
        <v>5.0799756589449399E-3</v>
      </c>
      <c r="H21" s="15">
        <f t="shared" si="1"/>
        <v>7.5375956500789303E-7</v>
      </c>
      <c r="I21" s="15">
        <f t="shared" si="2"/>
        <v>0.38297872340425532</v>
      </c>
      <c r="J21" s="8"/>
    </row>
    <row r="22" spans="2:10" ht="12" customHeight="1" x14ac:dyDescent="0.2">
      <c r="B22" s="40"/>
      <c r="C22" s="42"/>
      <c r="D22" s="19" t="s">
        <v>3</v>
      </c>
      <c r="E22" s="28">
        <v>3552460.5600000005</v>
      </c>
      <c r="F22" s="29">
        <v>1273033.69</v>
      </c>
      <c r="G22" s="15">
        <f t="shared" ref="G22:G27" si="4">F22/$F$27</f>
        <v>0.99492002434105509</v>
      </c>
      <c r="H22" s="15">
        <f t="shared" si="1"/>
        <v>1.4762481852535276E-4</v>
      </c>
      <c r="I22" s="15">
        <f t="shared" si="2"/>
        <v>-0.64164734034373072</v>
      </c>
      <c r="J22" s="8"/>
    </row>
    <row r="23" spans="2:10" ht="12" x14ac:dyDescent="0.2">
      <c r="B23" s="40"/>
      <c r="C23" s="42"/>
      <c r="D23" s="20" t="s">
        <v>4</v>
      </c>
      <c r="E23" s="30">
        <v>3557160.5600000005</v>
      </c>
      <c r="F23" s="30">
        <v>1279533.69</v>
      </c>
      <c r="G23" s="17">
        <f t="shared" si="4"/>
        <v>1</v>
      </c>
      <c r="H23" s="17">
        <f t="shared" si="1"/>
        <v>1.4837857809036064E-4</v>
      </c>
      <c r="I23" s="17">
        <f t="shared" si="2"/>
        <v>-0.64029352388861527</v>
      </c>
      <c r="J23" s="8"/>
    </row>
    <row r="24" spans="2:10" ht="12" customHeight="1" x14ac:dyDescent="0.2">
      <c r="B24" s="40"/>
      <c r="C24" s="42" t="s">
        <v>5</v>
      </c>
      <c r="D24" s="19" t="s">
        <v>6</v>
      </c>
      <c r="E24" s="28">
        <v>0</v>
      </c>
      <c r="F24" s="29">
        <v>0</v>
      </c>
      <c r="G24" s="15">
        <f t="shared" si="4"/>
        <v>0</v>
      </c>
      <c r="H24" s="15">
        <f t="shared" si="1"/>
        <v>0</v>
      </c>
      <c r="I24" s="15" t="s">
        <v>34</v>
      </c>
      <c r="J24" s="8"/>
    </row>
    <row r="25" spans="2:10" ht="12" x14ac:dyDescent="0.2">
      <c r="B25" s="40"/>
      <c r="C25" s="42"/>
      <c r="D25" s="19" t="s">
        <v>3</v>
      </c>
      <c r="E25" s="28">
        <v>0</v>
      </c>
      <c r="F25" s="29">
        <v>0</v>
      </c>
      <c r="G25" s="15">
        <f t="shared" si="4"/>
        <v>0</v>
      </c>
      <c r="H25" s="15">
        <f t="shared" si="1"/>
        <v>0</v>
      </c>
      <c r="I25" s="15" t="s">
        <v>34</v>
      </c>
      <c r="J25" s="8"/>
    </row>
    <row r="26" spans="2:10" ht="12" x14ac:dyDescent="0.2">
      <c r="B26" s="40"/>
      <c r="C26" s="42"/>
      <c r="D26" s="20" t="s">
        <v>7</v>
      </c>
      <c r="E26" s="30">
        <v>0</v>
      </c>
      <c r="F26" s="30">
        <v>0</v>
      </c>
      <c r="G26" s="17">
        <f t="shared" si="4"/>
        <v>0</v>
      </c>
      <c r="H26" s="17">
        <f t="shared" si="1"/>
        <v>0</v>
      </c>
      <c r="I26" s="17" t="s">
        <v>34</v>
      </c>
      <c r="J26" s="8"/>
    </row>
    <row r="27" spans="2:10" ht="12.75" customHeight="1" x14ac:dyDescent="0.2">
      <c r="B27" s="41" t="s">
        <v>14</v>
      </c>
      <c r="C27" s="41"/>
      <c r="D27" s="41"/>
      <c r="E27" s="31">
        <v>3557160.5600000005</v>
      </c>
      <c r="F27" s="31">
        <v>1279533.69</v>
      </c>
      <c r="G27" s="18">
        <f t="shared" si="4"/>
        <v>1</v>
      </c>
      <c r="H27" s="18">
        <f t="shared" si="1"/>
        <v>1.4837857809036064E-4</v>
      </c>
      <c r="I27" s="18">
        <f t="shared" si="2"/>
        <v>-0.64029352388861527</v>
      </c>
      <c r="J27" s="8"/>
    </row>
    <row r="28" spans="2:10" ht="12" x14ac:dyDescent="0.2">
      <c r="B28" s="40" t="s">
        <v>13</v>
      </c>
      <c r="C28" s="42" t="s">
        <v>1</v>
      </c>
      <c r="D28" s="19" t="s">
        <v>2</v>
      </c>
      <c r="E28" s="28">
        <v>8500097.4200000018</v>
      </c>
      <c r="F28" s="29">
        <v>3701520.65</v>
      </c>
      <c r="G28" s="15">
        <f>F28/$F$34</f>
        <v>0.26172016670761117</v>
      </c>
      <c r="H28" s="15">
        <f t="shared" si="1"/>
        <v>4.2923947615565125E-4</v>
      </c>
      <c r="I28" s="15">
        <f t="shared" si="2"/>
        <v>-0.5645319733288422</v>
      </c>
      <c r="J28" s="8"/>
    </row>
    <row r="29" spans="2:10" ht="12" x14ac:dyDescent="0.2">
      <c r="B29" s="40"/>
      <c r="C29" s="42"/>
      <c r="D29" s="19" t="s">
        <v>3</v>
      </c>
      <c r="E29" s="28">
        <v>7972442.1800000006</v>
      </c>
      <c r="F29" s="29">
        <v>3604025.9</v>
      </c>
      <c r="G29" s="15">
        <f t="shared" ref="G29:G34" si="5">F29/$F$34</f>
        <v>0.25482669112397044</v>
      </c>
      <c r="H29" s="15">
        <f t="shared" si="1"/>
        <v>4.1793369148633537E-4</v>
      </c>
      <c r="I29" s="15">
        <f t="shared" si="2"/>
        <v>-0.54793953739279433</v>
      </c>
      <c r="J29" s="8"/>
    </row>
    <row r="30" spans="2:10" ht="12" x14ac:dyDescent="0.2">
      <c r="B30" s="40"/>
      <c r="C30" s="42"/>
      <c r="D30" s="20" t="s">
        <v>4</v>
      </c>
      <c r="E30" s="30">
        <v>16472539.600000001</v>
      </c>
      <c r="F30" s="30">
        <v>7305546.5499999998</v>
      </c>
      <c r="G30" s="17">
        <f t="shared" si="5"/>
        <v>0.51654685783158161</v>
      </c>
      <c r="H30" s="17">
        <f t="shared" si="1"/>
        <v>8.4717316764198667E-4</v>
      </c>
      <c r="I30" s="17">
        <f t="shared" si="2"/>
        <v>-0.55650150326547099</v>
      </c>
      <c r="J30" s="8"/>
    </row>
    <row r="31" spans="2:10" ht="12" x14ac:dyDescent="0.2">
      <c r="B31" s="40"/>
      <c r="C31" s="42" t="s">
        <v>5</v>
      </c>
      <c r="D31" s="19" t="s">
        <v>6</v>
      </c>
      <c r="E31" s="28">
        <v>16135193.879999997</v>
      </c>
      <c r="F31" s="29">
        <v>6837500.5700000003</v>
      </c>
      <c r="G31" s="15">
        <f t="shared" si="5"/>
        <v>0.48345314216841834</v>
      </c>
      <c r="H31" s="15">
        <f t="shared" si="1"/>
        <v>7.9289714698221859E-4</v>
      </c>
      <c r="I31" s="15">
        <f t="shared" si="2"/>
        <v>-0.57623685089552812</v>
      </c>
      <c r="J31" s="8"/>
    </row>
    <row r="32" spans="2:10" ht="12" x14ac:dyDescent="0.2">
      <c r="B32" s="40"/>
      <c r="C32" s="42"/>
      <c r="D32" s="19" t="s">
        <v>3</v>
      </c>
      <c r="E32" s="28">
        <v>0</v>
      </c>
      <c r="F32" s="29">
        <v>0</v>
      </c>
      <c r="G32" s="15">
        <f t="shared" si="5"/>
        <v>0</v>
      </c>
      <c r="H32" s="15">
        <f t="shared" si="1"/>
        <v>0</v>
      </c>
      <c r="I32" s="15" t="s">
        <v>34</v>
      </c>
      <c r="J32" s="8"/>
    </row>
    <row r="33" spans="2:11" ht="12" x14ac:dyDescent="0.2">
      <c r="B33" s="40"/>
      <c r="C33" s="42"/>
      <c r="D33" s="20" t="s">
        <v>7</v>
      </c>
      <c r="E33" s="30">
        <v>16135193.879999997</v>
      </c>
      <c r="F33" s="30">
        <v>6837500.5700000003</v>
      </c>
      <c r="G33" s="17">
        <f t="shared" si="5"/>
        <v>0.48345314216841834</v>
      </c>
      <c r="H33" s="17">
        <f t="shared" si="1"/>
        <v>7.9289714698221859E-4</v>
      </c>
      <c r="I33" s="17">
        <f t="shared" si="2"/>
        <v>-0.57623685089552812</v>
      </c>
      <c r="J33" s="8"/>
    </row>
    <row r="34" spans="2:11" ht="12.75" customHeight="1" x14ac:dyDescent="0.2">
      <c r="B34" s="41" t="s">
        <v>15</v>
      </c>
      <c r="C34" s="41"/>
      <c r="D34" s="41"/>
      <c r="E34" s="31">
        <v>32607733.479999997</v>
      </c>
      <c r="F34" s="31">
        <v>14143047.120000001</v>
      </c>
      <c r="G34" s="18">
        <f t="shared" si="5"/>
        <v>1</v>
      </c>
      <c r="H34" s="18">
        <f t="shared" si="1"/>
        <v>1.6400703146242054E-3</v>
      </c>
      <c r="I34" s="18">
        <f t="shared" si="2"/>
        <v>-0.5662670903307444</v>
      </c>
      <c r="J34" s="8"/>
    </row>
    <row r="35" spans="2:11" ht="12" x14ac:dyDescent="0.2">
      <c r="B35" s="40" t="s">
        <v>17</v>
      </c>
      <c r="C35" s="42" t="s">
        <v>1</v>
      </c>
      <c r="D35" s="19" t="s">
        <v>2</v>
      </c>
      <c r="E35" s="28">
        <v>4736927.99</v>
      </c>
      <c r="F35" s="29">
        <v>861770.97</v>
      </c>
      <c r="G35" s="15">
        <f>F35/$F$41</f>
        <v>0.14487173034583484</v>
      </c>
      <c r="H35" s="15">
        <f t="shared" si="1"/>
        <v>9.9933555612866147E-5</v>
      </c>
      <c r="I35" s="15">
        <f t="shared" si="2"/>
        <v>-0.8180738715430631</v>
      </c>
      <c r="J35" s="8"/>
    </row>
    <row r="36" spans="2:11" ht="12" x14ac:dyDescent="0.2">
      <c r="B36" s="40"/>
      <c r="C36" s="42"/>
      <c r="D36" s="19" t="s">
        <v>3</v>
      </c>
      <c r="E36" s="28">
        <v>6726301.9899999993</v>
      </c>
      <c r="F36" s="29">
        <v>2217695.2999999998</v>
      </c>
      <c r="G36" s="15">
        <f t="shared" ref="G36:G41" si="6">F36/$F$41</f>
        <v>0.37281524520468046</v>
      </c>
      <c r="H36" s="15">
        <f t="shared" si="1"/>
        <v>2.5717062225354592E-4</v>
      </c>
      <c r="I36" s="15">
        <f t="shared" si="2"/>
        <v>-0.67029501451212714</v>
      </c>
      <c r="J36" s="8"/>
    </row>
    <row r="37" spans="2:11" ht="12" x14ac:dyDescent="0.2">
      <c r="B37" s="40"/>
      <c r="C37" s="42"/>
      <c r="D37" s="20" t="s">
        <v>4</v>
      </c>
      <c r="E37" s="30">
        <v>11463229.98</v>
      </c>
      <c r="F37" s="30">
        <v>3079466.2699999996</v>
      </c>
      <c r="G37" s="17">
        <f t="shared" si="6"/>
        <v>0.51768697555051524</v>
      </c>
      <c r="H37" s="17">
        <f t="shared" si="1"/>
        <v>3.5710417786641204E-4</v>
      </c>
      <c r="I37" s="17">
        <f t="shared" si="2"/>
        <v>-0.73136138109653459</v>
      </c>
      <c r="J37" s="8"/>
    </row>
    <row r="38" spans="2:11" ht="12" x14ac:dyDescent="0.2">
      <c r="B38" s="40"/>
      <c r="C38" s="42" t="s">
        <v>5</v>
      </c>
      <c r="D38" s="19" t="s">
        <v>6</v>
      </c>
      <c r="E38" s="28">
        <v>11766081.84</v>
      </c>
      <c r="F38" s="29">
        <v>2869043.96</v>
      </c>
      <c r="G38" s="15">
        <f t="shared" si="6"/>
        <v>0.48231302444948476</v>
      </c>
      <c r="H38" s="15">
        <f t="shared" si="1"/>
        <v>3.327029734274035E-4</v>
      </c>
      <c r="I38" s="15">
        <f t="shared" si="2"/>
        <v>-0.75615978207406376</v>
      </c>
      <c r="J38" s="8"/>
    </row>
    <row r="39" spans="2:11" ht="12" x14ac:dyDescent="0.2">
      <c r="B39" s="40"/>
      <c r="C39" s="42"/>
      <c r="D39" s="19" t="s">
        <v>3</v>
      </c>
      <c r="E39" s="28">
        <v>0</v>
      </c>
      <c r="F39" s="29">
        <v>0</v>
      </c>
      <c r="G39" s="15">
        <f t="shared" si="6"/>
        <v>0</v>
      </c>
      <c r="H39" s="15">
        <f t="shared" si="1"/>
        <v>0</v>
      </c>
      <c r="I39" s="15" t="s">
        <v>34</v>
      </c>
      <c r="J39" s="8"/>
    </row>
    <row r="40" spans="2:11" ht="12" x14ac:dyDescent="0.2">
      <c r="B40" s="40"/>
      <c r="C40" s="42"/>
      <c r="D40" s="20" t="s">
        <v>7</v>
      </c>
      <c r="E40" s="30">
        <v>11766081.84</v>
      </c>
      <c r="F40" s="30">
        <v>2869043.96</v>
      </c>
      <c r="G40" s="17">
        <f t="shared" si="6"/>
        <v>0.48231302444948476</v>
      </c>
      <c r="H40" s="17">
        <f t="shared" si="1"/>
        <v>3.327029734274035E-4</v>
      </c>
      <c r="I40" s="17">
        <f t="shared" si="2"/>
        <v>-0.75615978207406376</v>
      </c>
      <c r="J40" s="8"/>
    </row>
    <row r="41" spans="2:11" ht="12.75" customHeight="1" x14ac:dyDescent="0.2">
      <c r="B41" s="41" t="s">
        <v>16</v>
      </c>
      <c r="C41" s="41"/>
      <c r="D41" s="41"/>
      <c r="E41" s="31">
        <v>23229311.82</v>
      </c>
      <c r="F41" s="31">
        <v>5948510.2299999995</v>
      </c>
      <c r="G41" s="18">
        <f t="shared" si="6"/>
        <v>1</v>
      </c>
      <c r="H41" s="18">
        <f t="shared" si="1"/>
        <v>6.8980715129381555E-4</v>
      </c>
      <c r="I41" s="18">
        <f t="shared" si="2"/>
        <v>-0.74392223600535401</v>
      </c>
      <c r="J41" s="8"/>
    </row>
    <row r="42" spans="2:11" ht="12" x14ac:dyDescent="0.2">
      <c r="B42" s="40" t="s">
        <v>11</v>
      </c>
      <c r="C42" s="42" t="s">
        <v>1</v>
      </c>
      <c r="D42" s="13" t="s">
        <v>2</v>
      </c>
      <c r="E42" s="24">
        <v>303800767.35000002</v>
      </c>
      <c r="F42" s="25">
        <v>251557137.97</v>
      </c>
      <c r="G42" s="14">
        <f>F42/$F$48</f>
        <v>0.41851338911709896</v>
      </c>
      <c r="H42" s="14">
        <f t="shared" si="1"/>
        <v>2.9171322906291958E-2</v>
      </c>
      <c r="I42" s="15">
        <f t="shared" si="2"/>
        <v>-0.1719667459556205</v>
      </c>
      <c r="J42" s="8"/>
    </row>
    <row r="43" spans="2:11" ht="12" x14ac:dyDescent="0.2">
      <c r="B43" s="40"/>
      <c r="C43" s="42"/>
      <c r="D43" s="13" t="s">
        <v>3</v>
      </c>
      <c r="E43" s="24">
        <v>104385378.86000001</v>
      </c>
      <c r="F43" s="25">
        <v>52316851.899999999</v>
      </c>
      <c r="G43" s="14">
        <f t="shared" ref="G43:G48" si="7">F43/$F$48</f>
        <v>8.703908453282494E-2</v>
      </c>
      <c r="H43" s="14">
        <f t="shared" si="1"/>
        <v>6.0668196201117477E-3</v>
      </c>
      <c r="I43" s="15">
        <f t="shared" si="2"/>
        <v>-0.49881053772706507</v>
      </c>
      <c r="J43" s="8"/>
    </row>
    <row r="44" spans="2:11" ht="12" x14ac:dyDescent="0.2">
      <c r="B44" s="40"/>
      <c r="C44" s="42"/>
      <c r="D44" s="16" t="s">
        <v>4</v>
      </c>
      <c r="E44" s="26">
        <v>408186146.21000004</v>
      </c>
      <c r="F44" s="26">
        <v>303873989.87</v>
      </c>
      <c r="G44" s="17">
        <f t="shared" si="7"/>
        <v>0.50555247364992395</v>
      </c>
      <c r="H44" s="17">
        <f t="shared" si="1"/>
        <v>3.5238142526403705E-2</v>
      </c>
      <c r="I44" s="17">
        <f t="shared" si="2"/>
        <v>-0.25555045733064746</v>
      </c>
      <c r="J44" s="8"/>
    </row>
    <row r="45" spans="2:11" ht="12" x14ac:dyDescent="0.2">
      <c r="B45" s="40"/>
      <c r="C45" s="42" t="s">
        <v>5</v>
      </c>
      <c r="D45" s="13" t="s">
        <v>6</v>
      </c>
      <c r="E45" s="24">
        <v>132800588.78000002</v>
      </c>
      <c r="F45" s="25">
        <v>291350844.83000004</v>
      </c>
      <c r="G45" s="14">
        <f t="shared" si="7"/>
        <v>0.48471782782993367</v>
      </c>
      <c r="H45" s="14">
        <f t="shared" si="1"/>
        <v>3.3785920932883531E-2</v>
      </c>
      <c r="I45" s="15">
        <f t="shared" si="2"/>
        <v>1.1938972372528964</v>
      </c>
      <c r="J45" s="8"/>
    </row>
    <row r="46" spans="2:11" ht="12" x14ac:dyDescent="0.2">
      <c r="B46" s="40"/>
      <c r="C46" s="42"/>
      <c r="D46" s="13" t="s">
        <v>3</v>
      </c>
      <c r="E46" s="24">
        <v>4515205.5699999994</v>
      </c>
      <c r="F46" s="25">
        <v>5848260</v>
      </c>
      <c r="G46" s="14">
        <f t="shared" si="7"/>
        <v>9.7296985201423946E-3</v>
      </c>
      <c r="H46" s="14">
        <f t="shared" si="1"/>
        <v>6.7818183286970162E-4</v>
      </c>
      <c r="I46" s="15">
        <f t="shared" si="2"/>
        <v>0.29523670834770005</v>
      </c>
      <c r="J46" s="8"/>
    </row>
    <row r="47" spans="2:11" ht="12" x14ac:dyDescent="0.2">
      <c r="B47" s="40"/>
      <c r="C47" s="42"/>
      <c r="D47" s="16" t="s">
        <v>7</v>
      </c>
      <c r="E47" s="26">
        <v>137315794.35000002</v>
      </c>
      <c r="F47" s="26">
        <f>+F46+F45</f>
        <v>297199104.83000004</v>
      </c>
      <c r="G47" s="17">
        <f t="shared" si="7"/>
        <v>0.49444752635007605</v>
      </c>
      <c r="H47" s="17">
        <f t="shared" si="1"/>
        <v>3.4464102765753235E-2</v>
      </c>
      <c r="I47" s="17">
        <f t="shared" si="2"/>
        <v>1.1643475627609039</v>
      </c>
      <c r="J47" s="8"/>
      <c r="K47" s="34"/>
    </row>
    <row r="48" spans="2:11" ht="12.75" customHeight="1" x14ac:dyDescent="0.2">
      <c r="B48" s="41" t="s">
        <v>12</v>
      </c>
      <c r="C48" s="41"/>
      <c r="D48" s="41"/>
      <c r="E48" s="27">
        <v>545501940.56000006</v>
      </c>
      <c r="F48" s="27">
        <f>+F47+F44</f>
        <v>601073094.70000005</v>
      </c>
      <c r="G48" s="18">
        <f t="shared" si="7"/>
        <v>1</v>
      </c>
      <c r="H48" s="18">
        <f t="shared" si="1"/>
        <v>6.9702245292156934E-2</v>
      </c>
      <c r="I48" s="18">
        <f t="shared" si="2"/>
        <v>0.10187159752896917</v>
      </c>
      <c r="J48" s="8"/>
    </row>
    <row r="49" spans="2:10" ht="10.15" customHeight="1" x14ac:dyDescent="0.2">
      <c r="B49" s="49" t="s">
        <v>19</v>
      </c>
      <c r="C49" s="50"/>
      <c r="D49" s="51"/>
      <c r="E49" s="27">
        <v>8706247255.7199993</v>
      </c>
      <c r="F49" s="27">
        <f>+F48+F41+F34+F27+F20+F13</f>
        <v>8623439491.5199986</v>
      </c>
      <c r="G49" s="22"/>
      <c r="H49" s="22">
        <f t="shared" si="1"/>
        <v>1</v>
      </c>
      <c r="I49" s="18">
        <f t="shared" si="2"/>
        <v>-9.5113039829642001E-3</v>
      </c>
      <c r="J49" s="8"/>
    </row>
    <row r="50" spans="2:10" ht="10.15" customHeight="1" x14ac:dyDescent="0.2">
      <c r="B50" s="52" t="s">
        <v>35</v>
      </c>
      <c r="C50" s="52"/>
      <c r="D50" s="52"/>
      <c r="E50" s="52"/>
      <c r="F50" s="52"/>
      <c r="G50" s="52"/>
      <c r="H50" s="52"/>
      <c r="I50" s="48"/>
      <c r="J50" s="8"/>
    </row>
    <row r="51" spans="2:10" ht="10.15" customHeight="1" x14ac:dyDescent="0.2">
      <c r="B51" s="48" t="s">
        <v>24</v>
      </c>
      <c r="C51" s="48"/>
      <c r="D51" s="48"/>
      <c r="E51" s="48"/>
      <c r="F51" s="48"/>
      <c r="G51" s="48"/>
      <c r="H51" s="48"/>
      <c r="I51" s="48"/>
      <c r="J51" s="8"/>
    </row>
    <row r="52" spans="2:10" ht="10.15" customHeight="1" x14ac:dyDescent="0.2">
      <c r="B52" s="43" t="s">
        <v>25</v>
      </c>
      <c r="C52" s="43"/>
      <c r="D52" s="43"/>
      <c r="E52" s="43"/>
      <c r="F52" s="43"/>
      <c r="G52" s="43"/>
      <c r="H52" s="43"/>
      <c r="I52" s="43"/>
      <c r="J52" s="8"/>
    </row>
    <row r="53" spans="2:10" ht="10.15" customHeight="1" x14ac:dyDescent="0.2">
      <c r="B53" s="44" t="s">
        <v>26</v>
      </c>
      <c r="C53" s="44"/>
      <c r="D53" s="44"/>
      <c r="E53" s="44"/>
      <c r="F53" s="44"/>
      <c r="G53" s="44"/>
      <c r="H53" s="44"/>
      <c r="I53" s="44"/>
      <c r="J53" s="8"/>
    </row>
    <row r="54" spans="2:10" ht="10.15" customHeight="1" x14ac:dyDescent="0.2">
      <c r="B54" s="6"/>
      <c r="C54" s="6"/>
      <c r="D54" s="6"/>
      <c r="E54" s="9"/>
      <c r="F54" s="9"/>
      <c r="G54" s="10"/>
      <c r="H54" s="11"/>
      <c r="I54" s="7"/>
      <c r="J54" s="8"/>
    </row>
    <row r="55" spans="2:10" x14ac:dyDescent="0.2">
      <c r="E55" s="34"/>
      <c r="F55" s="34"/>
    </row>
    <row r="69" spans="2:9" x14ac:dyDescent="0.2">
      <c r="B69" s="43"/>
      <c r="C69" s="43"/>
      <c r="D69" s="43"/>
      <c r="E69" s="43"/>
      <c r="F69" s="43"/>
      <c r="G69" s="43"/>
      <c r="H69" s="43"/>
      <c r="I69" s="43"/>
    </row>
    <row r="70" spans="2:9" x14ac:dyDescent="0.2">
      <c r="B70" s="44"/>
      <c r="C70" s="44"/>
      <c r="D70" s="44"/>
      <c r="E70" s="44"/>
      <c r="F70" s="44"/>
      <c r="G70" s="44"/>
      <c r="H70" s="44"/>
      <c r="I70" s="44"/>
    </row>
  </sheetData>
  <mergeCells count="41">
    <mergeCell ref="B69:I69"/>
    <mergeCell ref="B70:I70"/>
    <mergeCell ref="B13:D13"/>
    <mergeCell ref="B7:B12"/>
    <mergeCell ref="B20:D20"/>
    <mergeCell ref="B14:B19"/>
    <mergeCell ref="B27:D27"/>
    <mergeCell ref="B21:B26"/>
    <mergeCell ref="C10:C12"/>
    <mergeCell ref="C14:C16"/>
    <mergeCell ref="C17:C19"/>
    <mergeCell ref="C21:C23"/>
    <mergeCell ref="C24:C26"/>
    <mergeCell ref="C28:C30"/>
    <mergeCell ref="C31:C33"/>
    <mergeCell ref="B28:B33"/>
    <mergeCell ref="B2:I2"/>
    <mergeCell ref="B3:I3"/>
    <mergeCell ref="H5:H6"/>
    <mergeCell ref="I5:I6"/>
    <mergeCell ref="C7:C9"/>
    <mergeCell ref="B5:B6"/>
    <mergeCell ref="C5:C6"/>
    <mergeCell ref="D5:D6"/>
    <mergeCell ref="E5:E6"/>
    <mergeCell ref="F5:F6"/>
    <mergeCell ref="G5:G6"/>
    <mergeCell ref="B51:I51"/>
    <mergeCell ref="B52:I52"/>
    <mergeCell ref="B53:I53"/>
    <mergeCell ref="B34:D34"/>
    <mergeCell ref="B49:D49"/>
    <mergeCell ref="B50:I50"/>
    <mergeCell ref="C42:C44"/>
    <mergeCell ref="C45:C47"/>
    <mergeCell ref="B48:D48"/>
    <mergeCell ref="B42:B47"/>
    <mergeCell ref="B41:D41"/>
    <mergeCell ref="B35:B40"/>
    <mergeCell ref="C35:C37"/>
    <mergeCell ref="C38:C40"/>
  </mergeCells>
  <pageMargins left="0.7" right="0.7" top="0.75" bottom="0.75" header="0.3" footer="0.3"/>
  <pageSetup paperSize="183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1D61F6097E8D409B083B3ED36F0573" ma:contentTypeVersion="18" ma:contentTypeDescription="Crear nuevo documento." ma:contentTypeScope="" ma:versionID="d39b778faf75e789308c1a4334a41809">
  <xsd:schema xmlns:xsd="http://www.w3.org/2001/XMLSchema" xmlns:xs="http://www.w3.org/2001/XMLSchema" xmlns:p="http://schemas.microsoft.com/office/2006/metadata/properties" xmlns:ns2="03fc531e-811a-4886-acdf-6bee4ececb3a" xmlns:ns3="506119e2-32cb-4d99-86ae-c80755f33cfe" targetNamespace="http://schemas.microsoft.com/office/2006/metadata/properties" ma:root="true" ma:fieldsID="c5b578b32c3f66ad5d5e12358a0e4f80" ns2:_="" ns3:_="">
    <xsd:import namespace="03fc531e-811a-4886-acdf-6bee4ececb3a"/>
    <xsd:import namespace="506119e2-32cb-4d99-86ae-c80755f33c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c531e-811a-4886-acdf-6bee4ececb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fe8204c-580d-4f0c-8e13-7b70e14b7f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119e2-32cb-4d99-86ae-c80755f33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0e79087-c0e7-4776-b0f8-c7fcf116c3b4}" ma:internalName="TaxCatchAll" ma:showField="CatchAllData" ma:web="506119e2-32cb-4d99-86ae-c80755f33c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119e2-32cb-4d99-86ae-c80755f33cfe" xsi:nil="true"/>
    <lcf76f155ced4ddcb4097134ff3c332f xmlns="03fc531e-811a-4886-acdf-6bee4ececb3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1AC757-FCAE-487C-8E26-3B5C67224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fc531e-811a-4886-acdf-6bee4ececb3a"/>
    <ds:schemaRef ds:uri="506119e2-32cb-4d99-86ae-c80755f33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4EC120-8665-4E65-A0DC-1BA0C49A99D6}">
  <ds:schemaRefs>
    <ds:schemaRef ds:uri="http://schemas.microsoft.com/office/2006/metadata/properties"/>
    <ds:schemaRef ds:uri="http://schemas.microsoft.com/office/infopath/2007/PartnerControls"/>
    <ds:schemaRef ds:uri="506119e2-32cb-4d99-86ae-c80755f33cfe"/>
    <ds:schemaRef ds:uri="03fc531e-811a-4886-acdf-6bee4ececb3a"/>
  </ds:schemaRefs>
</ds:datastoreItem>
</file>

<file path=customXml/itemProps3.xml><?xml version="1.0" encoding="utf-8"?>
<ds:datastoreItem xmlns:ds="http://schemas.openxmlformats.org/officeDocument/2006/customXml" ds:itemID="{9D59A1EB-4D43-4BD1-8468-4267A93442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Operaciones CantidadDocumentos</vt:lpstr>
      <vt:lpstr>Operaciones Monto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Macarena Rubio Perez</cp:lastModifiedBy>
  <cp:lastPrinted>2022-03-10T13:45:30Z</cp:lastPrinted>
  <dcterms:created xsi:type="dcterms:W3CDTF">2020-01-24T16:20:12Z</dcterms:created>
  <dcterms:modified xsi:type="dcterms:W3CDTF">2024-02-22T13:25:44Z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0x0101001C1D61F6097E8D409B083B3ED36F0573</vt:lpwstr>
  </property>
  <property fmtid="{D5CDD505-2E9C-101B-9397-08002B2CF9AE}" pid="3" name="MediaServiceImageTags">
    <vt:lpwstr/>
  </property>
</Properties>
</file>